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H130" i="1" l="1"/>
  <c r="H113" i="1"/>
  <c r="F121" i="1"/>
  <c r="E121" i="1"/>
  <c r="H155" i="1"/>
  <c r="H151" i="1"/>
  <c r="H143" i="1"/>
  <c r="H133" i="1"/>
  <c r="H132" i="1"/>
  <c r="H131" i="1"/>
  <c r="H122" i="1"/>
  <c r="F91" i="1" l="1"/>
  <c r="E91" i="1"/>
  <c r="F83" i="1"/>
  <c r="E83" i="1"/>
  <c r="H67" i="1"/>
  <c r="F67" i="1"/>
  <c r="E67" i="1"/>
  <c r="H45" i="1"/>
  <c r="F45" i="1"/>
  <c r="E45" i="1"/>
  <c r="H86" i="1"/>
  <c r="F87" i="1"/>
  <c r="F86" i="1"/>
  <c r="F85" i="1"/>
  <c r="E87" i="1"/>
  <c r="E86" i="1"/>
  <c r="E85" i="1"/>
  <c r="E76" i="1"/>
  <c r="F76" i="1"/>
  <c r="F74" i="1"/>
  <c r="E74" i="1"/>
  <c r="C57" i="1" l="1"/>
  <c r="B57" i="1"/>
  <c r="C44" i="1"/>
  <c r="D44" i="1"/>
  <c r="G89" i="1" l="1"/>
  <c r="E122" i="1" l="1"/>
  <c r="E102" i="1"/>
  <c r="F84" i="1"/>
  <c r="H74" i="1"/>
  <c r="H49" i="1"/>
  <c r="F49" i="1"/>
  <c r="H39" i="1"/>
  <c r="F39" i="1"/>
  <c r="H29" i="1"/>
  <c r="F29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I92" i="1"/>
  <c r="I89" i="1" s="1"/>
  <c r="F66" i="1"/>
  <c r="F17" i="1"/>
  <c r="F16" i="1"/>
  <c r="F15" i="1"/>
  <c r="F12" i="1"/>
  <c r="H17" i="1"/>
  <c r="H16" i="1"/>
  <c r="C59" i="1" l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D57" i="1" s="1"/>
  <c r="I59" i="1"/>
  <c r="I9" i="1" l="1"/>
  <c r="G9" i="1"/>
  <c r="I57" i="1" l="1"/>
  <c r="G59" i="1"/>
  <c r="H59" i="1" s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G44" i="1" l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2" i="1"/>
  <c r="F72" i="1"/>
  <c r="E64" i="1"/>
  <c r="E111" i="1" l="1"/>
  <c r="H11" i="1" l="1"/>
  <c r="E79" i="1" l="1"/>
  <c r="B63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D156" i="1" l="1"/>
  <c r="C107" i="1"/>
  <c r="C156" i="1" s="1"/>
  <c r="G156" i="1"/>
  <c r="E155" i="1"/>
  <c r="F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<sst xmlns="http://schemas.openxmlformats.org/spreadsheetml/2006/main" count="173" uniqueCount="172">
  <si>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</si>
  <si>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</si>
  <si>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</si>
  <si>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</si>
  <si>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</si>
  <si>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</si>
  <si>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</si>
  <si>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</si>
  <si>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</si>
  <si>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</si>
  <si>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</si>
  <si>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</si>
  <si>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</si>
  <si>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</si>
  <si>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</si>
  <si>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</si>
  <si>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</si>
  <si>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</si>
  <si>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</si>
  <si>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</si>
  <si>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</si>
  <si>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</si>
  <si>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</si>
  <si>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</si>
  <si>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</si>
  <si>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</si>
  <si>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</si>
  <si>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</si>
  <si>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</si>
  <si>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</si>
  <si>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</si>
  <si>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</si>
  <si>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</si>
  <si>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</si>
  <si>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</si>
  <si>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</si>
  <si>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</si>
  <si>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</si>
  <si>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</si>
  <si>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</si>
  <si>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</si>
  <si>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</si>
  <si>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</si>
  <si>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</si>
  <si>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</si>
  <si>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</si>
  <si>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</si>
  <si>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</si>
  <si>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</si>
  <si>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</si>
  <si>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</si>
  <si>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</si>
  <si>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</si>
  <si>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</si>
  <si>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</si>
  <si>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</si>
  <si>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</si>
  <si>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</si>
  <si>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</si>
  <si>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</si>
  <si>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</si>
  <si>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</si>
  <si>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</si>
  <si>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</si>
  <si>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</si>
  <si>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</si>
  <si>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</si>
  <si>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</si>
  <si>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</si>
  <si>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</si>
  <si>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</si>
  <si>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</si>
  <si>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</si>
  <si>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</si>
  <si>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</si>
  <si>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</si>
  <si>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</si>
  <si>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</si>
  <si>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</si>
  <si>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</si>
  <si>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</si>
  <si>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</si>
  <si>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</si>
  <si>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</si>
  <si>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</si>
  <si>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</si>
  <si>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</si>
  <si>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</si>
  <si>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</si>
  <si>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</si>
  <si>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</si>
  <si>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</si>
  <si>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</si>
  <si>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</si>
  <si>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</si>
  <si>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</si>
  <si>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</si>
  <si>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</si>
  <si>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</si>
  <si>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</si>
  <si>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</si>
  <si>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</si>
  <si>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</si>
  <si>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</si>
  <si>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</si>
  <si>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</si>
  <si>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</si>
  <si>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</si>
  <si>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</si>
  <si>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</si>
  <si>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</si>
  <si>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</si>
  <si>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</si>
  <si>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</si>
  <si>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</si>
  <si>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</si>
  <si>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</si>
  <si>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</si>
  <si>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</si>
  <si>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</si>
  <si>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</si>
  <si>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</si>
  <si>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</si>
  <si>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</si>
  <si>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</si>
  <si>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</si>
  <si>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</si>
  <si>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</si>
  <si>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</si>
  <si>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</si>
  <si>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</si>
  <si>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</si>
  <si>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</si>
  <si>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</si>
  <si>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</si>
  <si>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</si>
  <si>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</si>
  <si>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</si>
  <si>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</si>
  <si>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</si>
  <si>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</si>
  <si>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</si>
  <si>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</si>
  <si>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</si>
  <si>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</si>
  <si>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</si>
  <si>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</si>
  <si>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</si>
  <si>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</si>
  <si>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</si>
  <si>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</si>
  <si>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</si>
  <si>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</si>
  <si>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</si>
  <si>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</si>
  <si>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</si>
  <si>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</si>
  <si>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</si>
  <si>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</si>
  <si>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</si>
  <si>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</si>
  <si>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</si>
  <si>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</si>
  <si>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</si>
  <si>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</si>
  <si>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</si>
  <si>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</si>
  <si>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</si>
  <si>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</si>
  <si>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 декабря 2024 года</t>
  </si>
  <si>
    <t>План за 11 месяцев 2024г.</t>
  </si>
  <si>
    <t>На 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</si>
</sst>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topLeftCell="A94" zoomScaleNormal="100" workbookViewId="0">
      <selection activeCell="H107" sqref="H107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67" t="s">
        <v>0</v>
      </c>
      <c r="B1" s="67"/>
      <c r="C1" s="67"/>
      <c r="D1" s="67"/>
      <c r="E1" s="67"/>
      <c r="F1" s="67"/>
      <c r="G1" s="67"/>
      <c r="H1" s="67"/>
      <c r="I1" s="53"/>
    </row>
    <row r="2" spans="1:16" ht="19.5" customHeight="1" x14ac:dyDescent="0.25">
      <c r="A2" s="68" t="s">
        <v>169</v>
      </c>
      <c r="B2" s="68"/>
      <c r="C2" s="68"/>
      <c r="D2" s="68"/>
      <c r="E2" s="68"/>
      <c r="F2" s="68"/>
      <c r="G2" s="68"/>
      <c r="H2" s="68"/>
      <c r="I2" s="54"/>
    </row>
    <row r="3" spans="1:16" ht="5.25" hidden="1" customHeight="1" x14ac:dyDescent="0.25">
      <c r="A3" s="69" t="s">
        <v>1</v>
      </c>
      <c r="B3" s="69"/>
      <c r="C3" s="69"/>
      <c r="D3" s="69"/>
      <c r="E3" s="69"/>
      <c r="F3" s="69"/>
      <c r="G3" s="69"/>
      <c r="H3" s="69"/>
      <c r="I3" s="55"/>
    </row>
    <row r="4" spans="1:16" ht="70.5" customHeight="1" thickBot="1" x14ac:dyDescent="0.25">
      <c r="A4" s="28" t="s">
        <v>2</v>
      </c>
      <c r="B4" s="33" t="s">
        <v>3</v>
      </c>
      <c r="C4" s="33" t="s">
        <v>170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56">
        <v>9</v>
      </c>
    </row>
    <row r="6" spans="1:16" ht="24.75" customHeight="1" x14ac:dyDescent="0.2">
      <c r="A6" s="70" t="s">
        <v>4</v>
      </c>
      <c r="B6" s="71"/>
      <c r="C6" s="71"/>
      <c r="D6" s="71"/>
      <c r="E6" s="71"/>
      <c r="F6" s="71"/>
      <c r="G6" s="71"/>
      <c r="H6" s="71"/>
      <c r="I6" s="72"/>
    </row>
    <row r="7" spans="1:16" ht="14.25" x14ac:dyDescent="0.2">
      <c r="A7" s="5" t="s">
        <v>5</v>
      </c>
      <c r="B7" s="35">
        <f>B8+B9</f>
        <v>557225.89999999991</v>
      </c>
      <c r="C7" s="35">
        <f>C8+C9</f>
        <v>488035.10000000003</v>
      </c>
      <c r="D7" s="35">
        <f>D8+D9</f>
        <v>485999.60000000003</v>
      </c>
      <c r="E7" s="35">
        <f>$D:$D/$B:$B*100</f>
        <v>87.217697526263606</v>
      </c>
      <c r="F7" s="35">
        <f>$D:$D/$C:$C*100</f>
        <v>99.582919343301342</v>
      </c>
      <c r="G7" s="35">
        <f>G8+G9</f>
        <v>405331.3</v>
      </c>
      <c r="H7" s="35">
        <f>$D:$D/$G:$G*100</f>
        <v>119.90181858642548</v>
      </c>
      <c r="I7" s="35">
        <f>I8+I9</f>
        <v>52413.999999999993</v>
      </c>
    </row>
    <row r="8" spans="1:16" ht="25.5" x14ac:dyDescent="0.2">
      <c r="A8" s="52" t="s">
        <v>6</v>
      </c>
      <c r="B8" s="37">
        <v>14900</v>
      </c>
      <c r="C8" s="37">
        <v>14400</v>
      </c>
      <c r="D8" s="37">
        <v>17106.7</v>
      </c>
      <c r="E8" s="35">
        <f>$D:$D/$B:$B*100</f>
        <v>114.81006711409395</v>
      </c>
      <c r="F8" s="35">
        <f>$D:$D/$C:$C*100</f>
        <v>118.79652777777778</v>
      </c>
      <c r="G8" s="37">
        <v>1255.5999999999999</v>
      </c>
      <c r="H8" s="35">
        <f>$D:$D/$G:$G*100</f>
        <v>1362.4323032812999</v>
      </c>
      <c r="I8" s="37">
        <v>2341.4</v>
      </c>
    </row>
    <row r="9" spans="1:16" ht="12.75" customHeight="1" x14ac:dyDescent="0.2">
      <c r="A9" s="78" t="s">
        <v>78</v>
      </c>
      <c r="B9" s="75">
        <f>B11+B12+B13+B14+B15+B16+B17</f>
        <v>542325.89999999991</v>
      </c>
      <c r="C9" s="75">
        <f>C11+C12+C13+C14+C15+C16+C17</f>
        <v>473635.10000000003</v>
      </c>
      <c r="D9" s="75">
        <f>D11+D12+D13+D14+D15+D16+D17</f>
        <v>468892.9</v>
      </c>
      <c r="E9" s="73">
        <f>$D:$D/$B:$B*100</f>
        <v>86.459617731699723</v>
      </c>
      <c r="F9" s="75">
        <f>$D:$D/$C:$C*100</f>
        <v>98.998765083077672</v>
      </c>
      <c r="G9" s="75">
        <f>G11+G12+G13+G14+G15+G16+G17</f>
        <v>404075.7</v>
      </c>
      <c r="H9" s="73">
        <f>$D:$D/$G:$G*100</f>
        <v>116.04085571094724</v>
      </c>
      <c r="I9" s="75">
        <f>I11+I12+I13+I14+I15+I16+I17</f>
        <v>50072.599999999991</v>
      </c>
      <c r="N9" s="31"/>
      <c r="O9" s="31"/>
      <c r="P9" s="31"/>
    </row>
    <row r="10" spans="1:16" ht="12.75" customHeight="1" x14ac:dyDescent="0.2">
      <c r="A10" s="79"/>
      <c r="B10" s="76"/>
      <c r="C10" s="76"/>
      <c r="D10" s="76"/>
      <c r="E10" s="74"/>
      <c r="F10" s="77"/>
      <c r="G10" s="76"/>
      <c r="H10" s="74"/>
      <c r="I10" s="76"/>
      <c r="N10" s="31"/>
      <c r="O10" s="31"/>
      <c r="P10" s="31"/>
    </row>
    <row r="11" spans="1:16" ht="51" customHeight="1" x14ac:dyDescent="0.2">
      <c r="A11" s="1" t="s">
        <v>83</v>
      </c>
      <c r="B11" s="40">
        <v>514028.3</v>
      </c>
      <c r="C11" s="40">
        <v>445857.9</v>
      </c>
      <c r="D11" s="40">
        <v>440174.7</v>
      </c>
      <c r="E11" s="36">
        <f t="shared" ref="E11:E26" si="0">$D:$D/$B:$B*100</f>
        <v>85.632386388064631</v>
      </c>
      <c r="F11" s="36">
        <f t="shared" ref="F11:F26" si="1">$D:$D/$C:$C*100</f>
        <v>98.725333789083919</v>
      </c>
      <c r="G11" s="40">
        <v>385955.4</v>
      </c>
      <c r="H11" s="36">
        <f t="shared" ref="H11:H26" si="2">$D:$D/$G:$G*100</f>
        <v>114.04807394844067</v>
      </c>
      <c r="I11" s="40">
        <v>47595.199999999997</v>
      </c>
      <c r="N11" s="31"/>
      <c r="O11" s="31"/>
      <c r="P11" s="31"/>
    </row>
    <row r="12" spans="1:16" ht="89.25" x14ac:dyDescent="0.2">
      <c r="A12" s="2" t="s">
        <v>101</v>
      </c>
      <c r="B12" s="40">
        <v>2413.1</v>
      </c>
      <c r="C12" s="40">
        <v>2413.1</v>
      </c>
      <c r="D12" s="40">
        <v>2417.5</v>
      </c>
      <c r="E12" s="36">
        <f t="shared" si="0"/>
        <v>100.1823380713605</v>
      </c>
      <c r="F12" s="36">
        <f t="shared" si="1"/>
        <v>100.1823380713605</v>
      </c>
      <c r="G12" s="40">
        <v>1613.2</v>
      </c>
      <c r="H12" s="36">
        <f t="shared" si="2"/>
        <v>149.85742623357302</v>
      </c>
      <c r="I12" s="40">
        <v>212.6</v>
      </c>
      <c r="N12" s="31"/>
      <c r="O12" s="32"/>
      <c r="P12" s="31"/>
    </row>
    <row r="13" spans="1:16" ht="25.5" x14ac:dyDescent="0.2">
      <c r="A13" s="3" t="s">
        <v>84</v>
      </c>
      <c r="B13" s="40">
        <v>8144.2</v>
      </c>
      <c r="C13" s="40">
        <v>8144.2</v>
      </c>
      <c r="D13" s="40">
        <v>8687.5</v>
      </c>
      <c r="E13" s="36">
        <f t="shared" si="0"/>
        <v>106.67100513248693</v>
      </c>
      <c r="F13" s="36">
        <f t="shared" si="1"/>
        <v>106.67100513248693</v>
      </c>
      <c r="G13" s="40">
        <v>3905.1</v>
      </c>
      <c r="H13" s="36">
        <f t="shared" si="2"/>
        <v>222.46549384138689</v>
      </c>
      <c r="I13" s="40">
        <v>757.6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11957.2</v>
      </c>
      <c r="C14" s="40">
        <v>11557.2</v>
      </c>
      <c r="D14" s="40">
        <v>11604.7</v>
      </c>
      <c r="E14" s="36">
        <f t="shared" si="0"/>
        <v>97.051985414645571</v>
      </c>
      <c r="F14" s="36">
        <f t="shared" si="1"/>
        <v>100.41099920395943</v>
      </c>
      <c r="G14" s="40">
        <v>8122</v>
      </c>
      <c r="H14" s="36">
        <f t="shared" si="2"/>
        <v>142.87983255355826</v>
      </c>
      <c r="I14" s="40">
        <v>810.1</v>
      </c>
    </row>
    <row r="15" spans="1:16" ht="48.75" customHeight="1" x14ac:dyDescent="0.2">
      <c r="A15" s="25" t="s">
        <v>132</v>
      </c>
      <c r="B15" s="40">
        <v>1649.7</v>
      </c>
      <c r="C15" s="40">
        <v>1649.7</v>
      </c>
      <c r="D15" s="40">
        <v>1725.1</v>
      </c>
      <c r="E15" s="36">
        <f t="shared" si="0"/>
        <v>104.57052797478327</v>
      </c>
      <c r="F15" s="36">
        <f t="shared" si="1"/>
        <v>104.57052797478327</v>
      </c>
      <c r="G15" s="40">
        <v>1601.2</v>
      </c>
      <c r="H15" s="36">
        <f t="shared" si="2"/>
        <v>107.73794654009492</v>
      </c>
      <c r="I15" s="40">
        <v>129.1</v>
      </c>
    </row>
    <row r="16" spans="1:16" ht="60" customHeight="1" x14ac:dyDescent="0.2">
      <c r="A16" s="25" t="s">
        <v>153</v>
      </c>
      <c r="B16" s="40">
        <v>2453.4</v>
      </c>
      <c r="C16" s="40">
        <v>2423</v>
      </c>
      <c r="D16" s="40">
        <v>2408.6999999999998</v>
      </c>
      <c r="E16" s="36">
        <f t="shared" si="0"/>
        <v>98.178038640254329</v>
      </c>
      <c r="F16" s="36">
        <f t="shared" si="1"/>
        <v>99.409822534048701</v>
      </c>
      <c r="G16" s="40">
        <v>1797.6</v>
      </c>
      <c r="H16" s="36">
        <f t="shared" si="2"/>
        <v>133.99532710280374</v>
      </c>
      <c r="I16" s="40">
        <v>165.1</v>
      </c>
    </row>
    <row r="17" spans="1:9" ht="61.5" customHeight="1" x14ac:dyDescent="0.2">
      <c r="A17" s="25" t="s">
        <v>152</v>
      </c>
      <c r="B17" s="40">
        <v>1680</v>
      </c>
      <c r="C17" s="40">
        <v>1590</v>
      </c>
      <c r="D17" s="40">
        <v>1874.7</v>
      </c>
      <c r="E17" s="36">
        <f t="shared" si="0"/>
        <v>111.58928571428572</v>
      </c>
      <c r="F17" s="36">
        <f t="shared" si="1"/>
        <v>117.9056603773585</v>
      </c>
      <c r="G17" s="40">
        <v>1081.2</v>
      </c>
      <c r="H17" s="36">
        <f t="shared" si="2"/>
        <v>173.3906770255272</v>
      </c>
      <c r="I17" s="40">
        <v>402.9</v>
      </c>
    </row>
    <row r="18" spans="1:9" ht="39.75" customHeight="1" x14ac:dyDescent="0.2">
      <c r="A18" s="20" t="s">
        <v>95</v>
      </c>
      <c r="B18" s="57">
        <f>B19+B20+B21+B22</f>
        <v>70561.000000000015</v>
      </c>
      <c r="C18" s="57">
        <f>C19+C20+C21+C22</f>
        <v>65065.4</v>
      </c>
      <c r="D18" s="57">
        <f>D19+D20+D21+D22</f>
        <v>64925.7</v>
      </c>
      <c r="E18" s="35">
        <f t="shared" si="0"/>
        <v>92.013576905089195</v>
      </c>
      <c r="F18" s="35">
        <f t="shared" si="1"/>
        <v>99.785292951399668</v>
      </c>
      <c r="G18" s="57">
        <f>G19+G20+G21+G22</f>
        <v>58839.299999999996</v>
      </c>
      <c r="H18" s="35">
        <f t="shared" si="2"/>
        <v>110.34410674498167</v>
      </c>
      <c r="I18" s="57">
        <f>I19+I20+I21+I22</f>
        <v>5746.9</v>
      </c>
    </row>
    <row r="19" spans="1:9" ht="37.5" customHeight="1" x14ac:dyDescent="0.2">
      <c r="A19" s="8" t="s">
        <v>96</v>
      </c>
      <c r="B19" s="40">
        <v>36526.800000000003</v>
      </c>
      <c r="C19" s="40">
        <v>34077.300000000003</v>
      </c>
      <c r="D19" s="40">
        <v>33642</v>
      </c>
      <c r="E19" s="36">
        <f t="shared" si="0"/>
        <v>92.102237261408064</v>
      </c>
      <c r="F19" s="36">
        <f t="shared" si="1"/>
        <v>98.722610065938312</v>
      </c>
      <c r="G19" s="40">
        <v>30352.7</v>
      </c>
      <c r="H19" s="36">
        <f t="shared" si="2"/>
        <v>110.83692719263854</v>
      </c>
      <c r="I19" s="40">
        <v>3000.4</v>
      </c>
    </row>
    <row r="20" spans="1:9" ht="56.25" customHeight="1" x14ac:dyDescent="0.2">
      <c r="A20" s="8" t="s">
        <v>97</v>
      </c>
      <c r="B20" s="40">
        <v>179.3</v>
      </c>
      <c r="C20" s="40">
        <v>176.3</v>
      </c>
      <c r="D20" s="40">
        <v>194.5</v>
      </c>
      <c r="E20" s="36">
        <f t="shared" si="0"/>
        <v>108.47741215839375</v>
      </c>
      <c r="F20" s="36">
        <f t="shared" si="1"/>
        <v>110.32331253545094</v>
      </c>
      <c r="G20" s="40">
        <v>161.9</v>
      </c>
      <c r="H20" s="36">
        <f t="shared" si="2"/>
        <v>120.13588634959851</v>
      </c>
      <c r="I20" s="40">
        <v>17.7</v>
      </c>
    </row>
    <row r="21" spans="1:9" ht="55.5" customHeight="1" x14ac:dyDescent="0.2">
      <c r="A21" s="8" t="s">
        <v>98</v>
      </c>
      <c r="B21" s="40">
        <v>38402.800000000003</v>
      </c>
      <c r="C21" s="40">
        <v>34828.9</v>
      </c>
      <c r="D21" s="40">
        <v>34815</v>
      </c>
      <c r="E21" s="36">
        <f t="shared" si="0"/>
        <v>90.657452060787222</v>
      </c>
      <c r="F21" s="36">
        <f t="shared" si="1"/>
        <v>99.960090614403555</v>
      </c>
      <c r="G21" s="40">
        <v>31697.1</v>
      </c>
      <c r="H21" s="36">
        <f t="shared" si="2"/>
        <v>109.83654656104187</v>
      </c>
      <c r="I21" s="40">
        <v>3044.6</v>
      </c>
    </row>
    <row r="22" spans="1:9" ht="54" customHeight="1" x14ac:dyDescent="0.2">
      <c r="A22" s="8" t="s">
        <v>99</v>
      </c>
      <c r="B22" s="40">
        <v>-4547.8999999999996</v>
      </c>
      <c r="C22" s="40">
        <v>-4017.1</v>
      </c>
      <c r="D22" s="40">
        <v>-3725.8</v>
      </c>
      <c r="E22" s="36">
        <f t="shared" si="0"/>
        <v>81.923525143472816</v>
      </c>
      <c r="F22" s="36">
        <f t="shared" si="1"/>
        <v>92.74850016180828</v>
      </c>
      <c r="G22" s="40">
        <v>-3372.4</v>
      </c>
      <c r="H22" s="36">
        <f t="shared" si="2"/>
        <v>110.47918396394259</v>
      </c>
      <c r="I22" s="40">
        <v>-315.8</v>
      </c>
    </row>
    <row r="23" spans="1:9" ht="14.25" x14ac:dyDescent="0.2">
      <c r="A23" s="7" t="s">
        <v>8</v>
      </c>
      <c r="B23" s="57">
        <f>B24+B28+B29+B30</f>
        <v>146426.19999999998</v>
      </c>
      <c r="C23" s="57">
        <f>C24+C28+C29+C30</f>
        <v>145259</v>
      </c>
      <c r="D23" s="57">
        <f>D24+D28+D29+D30</f>
        <v>147796.59999999998</v>
      </c>
      <c r="E23" s="35">
        <f t="shared" si="0"/>
        <v>100.93589808381287</v>
      </c>
      <c r="F23" s="35">
        <f t="shared" si="1"/>
        <v>101.74694855396223</v>
      </c>
      <c r="G23" s="57">
        <f t="shared" ref="G23" si="3">G24+G28+G29+G30</f>
        <v>105418.1</v>
      </c>
      <c r="H23" s="35">
        <f t="shared" si="2"/>
        <v>140.20040201824921</v>
      </c>
      <c r="I23" s="57">
        <f>I24+I28+I29+I30</f>
        <v>5105.6999999999989</v>
      </c>
    </row>
    <row r="24" spans="1:9" ht="27.75" customHeight="1" x14ac:dyDescent="0.2">
      <c r="A24" s="26" t="s">
        <v>133</v>
      </c>
      <c r="B24" s="57">
        <f>SUM(B25:B26)</f>
        <v>125083.5</v>
      </c>
      <c r="C24" s="57">
        <f>SUM(C25:C26)</f>
        <v>124998.3</v>
      </c>
      <c r="D24" s="57">
        <f>SUM(D25:D27)</f>
        <v>129114.7</v>
      </c>
      <c r="E24" s="36">
        <f t="shared" si="0"/>
        <v>103.22280716481391</v>
      </c>
      <c r="F24" s="36">
        <f t="shared" si="1"/>
        <v>103.29316478704109</v>
      </c>
      <c r="G24" s="57">
        <f>SUM(G25:G27)</f>
        <v>96799.1</v>
      </c>
      <c r="H24" s="35">
        <f t="shared" si="2"/>
        <v>133.38419468776053</v>
      </c>
      <c r="I24" s="57">
        <f>SUM(I25:I27)</f>
        <v>5618.7999999999993</v>
      </c>
    </row>
    <row r="25" spans="1:9" ht="27.75" customHeight="1" x14ac:dyDescent="0.2">
      <c r="A25" s="3" t="s">
        <v>134</v>
      </c>
      <c r="B25" s="40">
        <v>82049.5</v>
      </c>
      <c r="C25" s="40">
        <v>81964.3</v>
      </c>
      <c r="D25" s="40">
        <v>85828</v>
      </c>
      <c r="E25" s="36">
        <f t="shared" si="0"/>
        <v>104.60514689303409</v>
      </c>
      <c r="F25" s="36">
        <f t="shared" si="1"/>
        <v>104.71388153134961</v>
      </c>
      <c r="G25" s="40">
        <v>58440.1</v>
      </c>
      <c r="H25" s="36">
        <f t="shared" si="2"/>
        <v>146.86490953985361</v>
      </c>
      <c r="I25" s="40">
        <v>4125.8999999999996</v>
      </c>
    </row>
    <row r="26" spans="1:9" ht="42.75" customHeight="1" x14ac:dyDescent="0.2">
      <c r="A26" s="27" t="s">
        <v>135</v>
      </c>
      <c r="B26" s="40">
        <v>43034</v>
      </c>
      <c r="C26" s="40">
        <v>43034</v>
      </c>
      <c r="D26" s="40">
        <v>43286.7</v>
      </c>
      <c r="E26" s="36">
        <f t="shared" si="0"/>
        <v>100.58721011293395</v>
      </c>
      <c r="F26" s="36">
        <f t="shared" si="1"/>
        <v>100.58721011293395</v>
      </c>
      <c r="G26" s="40">
        <v>38359</v>
      </c>
      <c r="H26" s="36">
        <f t="shared" si="2"/>
        <v>112.84626815089027</v>
      </c>
      <c r="I26" s="40">
        <v>1492.9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90</v>
      </c>
      <c r="C28" s="40">
        <v>88</v>
      </c>
      <c r="D28" s="40">
        <v>83</v>
      </c>
      <c r="E28" s="36">
        <v>0</v>
      </c>
      <c r="F28" s="36">
        <v>0</v>
      </c>
      <c r="G28" s="40">
        <v>-352</v>
      </c>
      <c r="H28" s="36">
        <f t="shared" ref="H28:H37" si="4">$D:$D/$G:$G*100</f>
        <v>-23.579545454545457</v>
      </c>
      <c r="I28" s="40">
        <v>0</v>
      </c>
    </row>
    <row r="29" spans="1:9" x14ac:dyDescent="0.2">
      <c r="A29" s="3" t="s">
        <v>10</v>
      </c>
      <c r="B29" s="40">
        <v>196.4</v>
      </c>
      <c r="C29" s="40">
        <v>196.4</v>
      </c>
      <c r="D29" s="40">
        <v>196.4</v>
      </c>
      <c r="E29" s="36">
        <f t="shared" ref="E29:E37" si="5">$D:$D/$B:$B*100</f>
        <v>100</v>
      </c>
      <c r="F29" s="36">
        <f t="shared" ref="F29:F37" si="6">$D:$D/$C:$C*100</f>
        <v>100</v>
      </c>
      <c r="G29" s="40">
        <v>15.2</v>
      </c>
      <c r="H29" s="36">
        <f t="shared" si="4"/>
        <v>1292.1052631578948</v>
      </c>
      <c r="I29" s="40">
        <v>0</v>
      </c>
    </row>
    <row r="30" spans="1:9" ht="25.5" x14ac:dyDescent="0.2">
      <c r="A30" s="3" t="s">
        <v>136</v>
      </c>
      <c r="B30" s="40">
        <v>21056.3</v>
      </c>
      <c r="C30" s="40">
        <v>19976.3</v>
      </c>
      <c r="D30" s="40">
        <v>18402.5</v>
      </c>
      <c r="E30" s="36">
        <f t="shared" si="5"/>
        <v>87.396646134411085</v>
      </c>
      <c r="F30" s="36">
        <f t="shared" si="6"/>
        <v>92.121664172043864</v>
      </c>
      <c r="G30" s="40">
        <v>8955.7999999999993</v>
      </c>
      <c r="H30" s="36">
        <f t="shared" si="4"/>
        <v>205.48136403224726</v>
      </c>
      <c r="I30" s="40">
        <v>-513.1</v>
      </c>
    </row>
    <row r="31" spans="1:9" ht="14.25" x14ac:dyDescent="0.2">
      <c r="A31" s="7" t="s">
        <v>137</v>
      </c>
      <c r="B31" s="37">
        <f>SUM(B32+B33)</f>
        <v>29850</v>
      </c>
      <c r="C31" s="37">
        <f>SUM(C32+C33)</f>
        <v>28601.3</v>
      </c>
      <c r="D31" s="37">
        <f t="shared" ref="D31" si="7">SUM(D32+D33)</f>
        <v>28933.899999999998</v>
      </c>
      <c r="E31" s="35">
        <f t="shared" si="5"/>
        <v>96.930988274706863</v>
      </c>
      <c r="F31" s="35">
        <f t="shared" si="6"/>
        <v>101.16288420456412</v>
      </c>
      <c r="G31" s="37">
        <f t="shared" ref="G31" si="8">SUM(G32+G33)</f>
        <v>25730.6</v>
      </c>
      <c r="H31" s="35">
        <f t="shared" si="4"/>
        <v>112.44937933821986</v>
      </c>
      <c r="I31" s="37">
        <f t="shared" ref="I31" si="9">SUM(I32+I33)</f>
        <v>6201.4</v>
      </c>
    </row>
    <row r="32" spans="1:9" x14ac:dyDescent="0.2">
      <c r="A32" s="3" t="s">
        <v>11</v>
      </c>
      <c r="B32" s="40">
        <v>18398.7</v>
      </c>
      <c r="C32" s="40">
        <v>17400</v>
      </c>
      <c r="D32" s="40">
        <v>17933.099999999999</v>
      </c>
      <c r="E32" s="36">
        <f t="shared" si="5"/>
        <v>97.46938642404082</v>
      </c>
      <c r="F32" s="36">
        <f t="shared" si="6"/>
        <v>103.06379310344826</v>
      </c>
      <c r="G32" s="40">
        <v>14209.9</v>
      </c>
      <c r="H32" s="36">
        <f t="shared" si="4"/>
        <v>126.20145110099297</v>
      </c>
      <c r="I32" s="40">
        <v>4651.2</v>
      </c>
    </row>
    <row r="33" spans="1:9" ht="14.25" x14ac:dyDescent="0.2">
      <c r="A33" s="7" t="s">
        <v>105</v>
      </c>
      <c r="B33" s="37">
        <f t="shared" ref="B33:G33" si="10">SUM(B34:B35)</f>
        <v>11451.3</v>
      </c>
      <c r="C33" s="37">
        <f t="shared" ref="C33" si="11">SUM(C34:C35)</f>
        <v>11201.3</v>
      </c>
      <c r="D33" s="37">
        <f t="shared" si="10"/>
        <v>11000.8</v>
      </c>
      <c r="E33" s="35">
        <f t="shared" si="5"/>
        <v>96.065948844236033</v>
      </c>
      <c r="F33" s="35">
        <f t="shared" si="6"/>
        <v>98.2100291930401</v>
      </c>
      <c r="G33" s="37">
        <f t="shared" si="10"/>
        <v>11520.7</v>
      </c>
      <c r="H33" s="35">
        <f t="shared" si="4"/>
        <v>95.487253378700927</v>
      </c>
      <c r="I33" s="37">
        <f t="shared" ref="I33" si="12">SUM(I34:I35)</f>
        <v>1550.2</v>
      </c>
    </row>
    <row r="34" spans="1:9" x14ac:dyDescent="0.2">
      <c r="A34" s="3" t="s">
        <v>103</v>
      </c>
      <c r="B34" s="40">
        <v>6004.8</v>
      </c>
      <c r="C34" s="40">
        <v>5854.8</v>
      </c>
      <c r="D34" s="40">
        <v>5306.8</v>
      </c>
      <c r="E34" s="36">
        <f t="shared" si="5"/>
        <v>88.375965893951502</v>
      </c>
      <c r="F34" s="36">
        <f t="shared" si="6"/>
        <v>90.640158502425365</v>
      </c>
      <c r="G34" s="40">
        <v>6485</v>
      </c>
      <c r="H34" s="36">
        <f t="shared" si="4"/>
        <v>81.831919814957601</v>
      </c>
      <c r="I34" s="40">
        <v>105.8</v>
      </c>
    </row>
    <row r="35" spans="1:9" x14ac:dyDescent="0.2">
      <c r="A35" s="3" t="s">
        <v>104</v>
      </c>
      <c r="B35" s="40">
        <v>5446.5</v>
      </c>
      <c r="C35" s="40">
        <v>5346.5</v>
      </c>
      <c r="D35" s="40">
        <v>5694</v>
      </c>
      <c r="E35" s="36">
        <f t="shared" si="5"/>
        <v>104.544202698981</v>
      </c>
      <c r="F35" s="36">
        <f t="shared" si="6"/>
        <v>106.49957916393902</v>
      </c>
      <c r="G35" s="40">
        <v>5035.7</v>
      </c>
      <c r="H35" s="36">
        <f t="shared" si="4"/>
        <v>113.07266119903888</v>
      </c>
      <c r="I35" s="40">
        <v>1444.4</v>
      </c>
    </row>
    <row r="36" spans="1:9" ht="14.25" x14ac:dyDescent="0.2">
      <c r="A36" s="5" t="s">
        <v>12</v>
      </c>
      <c r="B36" s="57">
        <f>SUM(B37,B39,B40)</f>
        <v>16890.2</v>
      </c>
      <c r="C36" s="57">
        <f>SUM(C37,C39,C40)</f>
        <v>16318.2</v>
      </c>
      <c r="D36" s="57">
        <f t="shared" ref="D36" si="13">SUM(D37,D39,D40)</f>
        <v>18916.599999999999</v>
      </c>
      <c r="E36" s="35">
        <f t="shared" si="5"/>
        <v>111.99748966856519</v>
      </c>
      <c r="F36" s="35">
        <f t="shared" si="6"/>
        <v>115.92332487651822</v>
      </c>
      <c r="G36" s="57">
        <f>SUM(G37,G39,G40)</f>
        <v>13560</v>
      </c>
      <c r="H36" s="35">
        <f t="shared" si="4"/>
        <v>139.50294985250738</v>
      </c>
      <c r="I36" s="57">
        <f t="shared" ref="I36" si="14">SUM(I37,I39,I40)</f>
        <v>3221.7</v>
      </c>
    </row>
    <row r="37" spans="1:9" ht="24.75" customHeight="1" x14ac:dyDescent="0.2">
      <c r="A37" s="3" t="s">
        <v>13</v>
      </c>
      <c r="B37" s="40">
        <v>16685.2</v>
      </c>
      <c r="C37" s="40">
        <v>16185.2</v>
      </c>
      <c r="D37" s="40">
        <v>18711.599999999999</v>
      </c>
      <c r="E37" s="36">
        <f t="shared" si="5"/>
        <v>112.14489487689687</v>
      </c>
      <c r="F37" s="36">
        <f t="shared" si="6"/>
        <v>115.60932209673034</v>
      </c>
      <c r="G37" s="40">
        <v>13516.2</v>
      </c>
      <c r="H37" s="36">
        <f t="shared" si="4"/>
        <v>138.43831846228969</v>
      </c>
      <c r="I37" s="40">
        <v>3206.7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205</v>
      </c>
      <c r="C39" s="40">
        <v>133</v>
      </c>
      <c r="D39" s="40">
        <v>205</v>
      </c>
      <c r="E39" s="36">
        <f>$D:$D/$B:$B*100</f>
        <v>100</v>
      </c>
      <c r="F39" s="36">
        <f>$D:$D/$C:$C*100</f>
        <v>154.13533834586465</v>
      </c>
      <c r="G39" s="40">
        <v>15</v>
      </c>
      <c r="H39" s="36">
        <f>$D:$D/$G:$G*100</f>
        <v>1366.6666666666665</v>
      </c>
      <c r="I39" s="40">
        <v>15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57">
        <f>$42:$42+$43:$43</f>
        <v>0</v>
      </c>
      <c r="C41" s="57">
        <f>$42:$42+$43:$43</f>
        <v>0</v>
      </c>
      <c r="D41" s="57">
        <f>$42:$42+$43:$43</f>
        <v>0</v>
      </c>
      <c r="E41" s="35">
        <v>0</v>
      </c>
      <c r="F41" s="35">
        <v>0</v>
      </c>
      <c r="G41" s="57">
        <f>$42:$42+$43:$43</f>
        <v>0</v>
      </c>
      <c r="H41" s="35">
        <v>0</v>
      </c>
      <c r="I41" s="57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57">
        <f>SUM(B45:B52)</f>
        <v>102612.19999999998</v>
      </c>
      <c r="C44" s="57">
        <f t="shared" ref="C44:D44" si="15">SUM(C45:C52)</f>
        <v>97692.1</v>
      </c>
      <c r="D44" s="57">
        <f t="shared" si="15"/>
        <v>106728.4</v>
      </c>
      <c r="E44" s="35">
        <f>$D:$D/$B:$B*100</f>
        <v>104.01141384747623</v>
      </c>
      <c r="F44" s="35">
        <f>$D:$D/$B:$B*100</f>
        <v>104.01141384747623</v>
      </c>
      <c r="G44" s="57">
        <f t="shared" ref="G44:I44" si="16">SUM(G45:G52)</f>
        <v>88386.7</v>
      </c>
      <c r="H44" s="35">
        <f>$D:$D/$B:$B*100</f>
        <v>104.01141384747623</v>
      </c>
      <c r="I44" s="57">
        <f t="shared" si="16"/>
        <v>12921.5</v>
      </c>
    </row>
    <row r="45" spans="1:9" ht="51" x14ac:dyDescent="0.2">
      <c r="A45" s="4" t="s">
        <v>156</v>
      </c>
      <c r="B45" s="40">
        <v>160.9</v>
      </c>
      <c r="C45" s="40">
        <v>160.9</v>
      </c>
      <c r="D45" s="40">
        <v>160.9</v>
      </c>
      <c r="E45" s="36">
        <f>$D:$D/$B:$B*100</f>
        <v>100</v>
      </c>
      <c r="F45" s="36">
        <f>$D:$D/$C:$C*100</f>
        <v>100</v>
      </c>
      <c r="G45" s="40">
        <v>140</v>
      </c>
      <c r="H45" s="36">
        <f>$D:$D/$G:$G*100</f>
        <v>114.92857142857143</v>
      </c>
      <c r="I45" s="40">
        <v>0</v>
      </c>
    </row>
    <row r="46" spans="1:9" ht="76.5" x14ac:dyDescent="0.2">
      <c r="A46" s="4" t="s">
        <v>85</v>
      </c>
      <c r="B46" s="40">
        <v>64100</v>
      </c>
      <c r="C46" s="40">
        <v>61725.3</v>
      </c>
      <c r="D46" s="40">
        <v>72047.5</v>
      </c>
      <c r="E46" s="36">
        <f>$D:$D/$B:$B*100</f>
        <v>112.39859594383775</v>
      </c>
      <c r="F46" s="36">
        <f>$D:$D/$C:$C*100</f>
        <v>116.72280248131641</v>
      </c>
      <c r="G46" s="40">
        <v>59705</v>
      </c>
      <c r="H46" s="36">
        <f>$D:$D/$G:$G*100</f>
        <v>120.67247299221171</v>
      </c>
      <c r="I46" s="40">
        <v>10987.5</v>
      </c>
    </row>
    <row r="47" spans="1:9" ht="38.25" x14ac:dyDescent="0.2">
      <c r="A47" s="3" t="s">
        <v>109</v>
      </c>
      <c r="B47" s="40">
        <v>16800</v>
      </c>
      <c r="C47" s="40">
        <v>15485.5</v>
      </c>
      <c r="D47" s="40">
        <v>15679.4</v>
      </c>
      <c r="E47" s="36">
        <f>$D:$D/$B:$B*100</f>
        <v>93.329761904761895</v>
      </c>
      <c r="F47" s="36">
        <f>$D:$D/$C:$C*100</f>
        <v>101.25213909786575</v>
      </c>
      <c r="G47" s="40">
        <v>18064.099999999999</v>
      </c>
      <c r="H47" s="36">
        <f>$D:$D/$G:$G*100</f>
        <v>86.798678040976313</v>
      </c>
      <c r="I47" s="40">
        <v>1106.5999999999999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9.4</v>
      </c>
      <c r="C49" s="40">
        <v>9.4</v>
      </c>
      <c r="D49" s="40">
        <v>9.4</v>
      </c>
      <c r="E49" s="36">
        <f>$D:$D/$B:$B*100</f>
        <v>100</v>
      </c>
      <c r="F49" s="36">
        <f>$D:$D/$C:$C*100</f>
        <v>100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16883.900000000001</v>
      </c>
      <c r="C50" s="40">
        <v>15936.9</v>
      </c>
      <c r="D50" s="40">
        <v>14740.1</v>
      </c>
      <c r="E50" s="36">
        <f>$D:$D/$B:$B*100</f>
        <v>87.302696651839923</v>
      </c>
      <c r="F50" s="36">
        <f>$D:$D/$C:$C*100</f>
        <v>92.490383951709561</v>
      </c>
      <c r="G50" s="40">
        <v>8948.1</v>
      </c>
      <c r="H50" s="36">
        <f>$D:$D/$G:$G*100</f>
        <v>164.72882511371131</v>
      </c>
      <c r="I50" s="40">
        <v>823.5</v>
      </c>
    </row>
    <row r="51" spans="1:9" ht="119.25" customHeight="1" x14ac:dyDescent="0.2">
      <c r="A51" s="4" t="s">
        <v>150</v>
      </c>
      <c r="B51" s="40">
        <v>1965</v>
      </c>
      <c r="C51" s="40">
        <v>1726</v>
      </c>
      <c r="D51" s="40">
        <v>1645.5</v>
      </c>
      <c r="E51" s="36">
        <f>$D:$D/$B:$B*100</f>
        <v>83.740458015267166</v>
      </c>
      <c r="F51" s="36">
        <f>$D:$D/$C:$C*100</f>
        <v>95.336037079953655</v>
      </c>
      <c r="G51" s="40">
        <v>583.20000000000005</v>
      </c>
      <c r="H51" s="36">
        <f>$D:$D/$G:$G*100</f>
        <v>282.15020576131684</v>
      </c>
      <c r="I51" s="40">
        <v>101.4</v>
      </c>
    </row>
    <row r="52" spans="1:9" ht="120.75" customHeight="1" x14ac:dyDescent="0.2">
      <c r="A52" s="3" t="s">
        <v>151</v>
      </c>
      <c r="B52" s="40">
        <v>2693</v>
      </c>
      <c r="C52" s="40">
        <v>2648.1</v>
      </c>
      <c r="D52" s="40">
        <v>2445.6</v>
      </c>
      <c r="E52" s="36">
        <f>$D:$D/$B:$B*100</f>
        <v>90.813219457853691</v>
      </c>
      <c r="F52" s="36">
        <f>$D:$D/$C:$C*100</f>
        <v>92.353007816925341</v>
      </c>
      <c r="G52" s="40">
        <v>931.4</v>
      </c>
      <c r="H52" s="36">
        <f>$D:$D/$G:$G*100</f>
        <v>262.57247154820698</v>
      </c>
      <c r="I52" s="40">
        <v>-97.5</v>
      </c>
    </row>
    <row r="53" spans="1:9" ht="25.5" x14ac:dyDescent="0.2">
      <c r="A53" s="52" t="s">
        <v>20</v>
      </c>
      <c r="B53" s="37">
        <v>6390.9</v>
      </c>
      <c r="C53" s="37">
        <v>6147.6</v>
      </c>
      <c r="D53" s="37">
        <v>6002.8</v>
      </c>
      <c r="E53" s="35">
        <f>$D:$D/$B:$B*100</f>
        <v>93.927302883787888</v>
      </c>
      <c r="F53" s="35">
        <f>$D:$D/$C:$C*100</f>
        <v>97.64460927841759</v>
      </c>
      <c r="G53" s="37">
        <v>9268.2000000000007</v>
      </c>
      <c r="H53" s="35">
        <f>$D:$D/$G:$G*100</f>
        <v>64.767700308582036</v>
      </c>
      <c r="I53" s="37">
        <v>88.7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527</v>
      </c>
      <c r="C55" s="37">
        <v>494.5</v>
      </c>
      <c r="D55" s="37">
        <v>504.4</v>
      </c>
      <c r="E55" s="35">
        <f>$D:$D/$B:$B*100</f>
        <v>95.711574952561662</v>
      </c>
      <c r="F55" s="35">
        <f>$D:$D/$C:$C*100</f>
        <v>102.00202224469159</v>
      </c>
      <c r="G55" s="37">
        <v>450.8</v>
      </c>
      <c r="H55" s="35">
        <f>$D:$D/$G:$G*100</f>
        <v>111.8899733806566</v>
      </c>
      <c r="I55" s="37">
        <v>50.8</v>
      </c>
    </row>
    <row r="56" spans="1:9" ht="25.5" x14ac:dyDescent="0.2">
      <c r="A56" s="30" t="s">
        <v>87</v>
      </c>
      <c r="B56" s="37">
        <v>1338.7</v>
      </c>
      <c r="C56" s="37">
        <v>1328.7</v>
      </c>
      <c r="D56" s="37">
        <v>1339.8</v>
      </c>
      <c r="E56" s="35">
        <f>$D:$D/$B:$B*100</f>
        <v>100.08216926869351</v>
      </c>
      <c r="F56" s="35">
        <f>$D:$D/$C:$C*100</f>
        <v>100.83540302551366</v>
      </c>
      <c r="G56" s="37">
        <v>1599.1</v>
      </c>
      <c r="H56" s="35">
        <f>$D:$D/$G:$G*100</f>
        <v>83.784628853730226</v>
      </c>
      <c r="I56" s="37">
        <v>-320.3</v>
      </c>
    </row>
    <row r="57" spans="1:9" ht="25.5" x14ac:dyDescent="0.2">
      <c r="A57" s="7" t="s">
        <v>21</v>
      </c>
      <c r="B57" s="57">
        <f>SUM(B58,B59,B62)</f>
        <v>24772.6</v>
      </c>
      <c r="C57" s="57">
        <f t="shared" ref="C57:D57" si="17">SUM(C58,C59,C62)</f>
        <v>23698.799999999999</v>
      </c>
      <c r="D57" s="57">
        <f t="shared" si="17"/>
        <v>23518.6</v>
      </c>
      <c r="E57" s="35">
        <f>$D:$D/$B:$B*100</f>
        <v>94.937955644542754</v>
      </c>
      <c r="F57" s="35">
        <f>$D:$D/$C:$C*100</f>
        <v>99.239623947204066</v>
      </c>
      <c r="G57" s="57">
        <f>SUM(G59,G62)</f>
        <v>28105.1</v>
      </c>
      <c r="H57" s="35">
        <f>$D:$D/$G:$G*100</f>
        <v>83.680897773002044</v>
      </c>
      <c r="I57" s="57">
        <f>SUM(I59,I62)</f>
        <v>1253.9000000000001</v>
      </c>
    </row>
    <row r="58" spans="1:9" ht="30" customHeight="1" x14ac:dyDescent="0.2">
      <c r="A58" s="3" t="s">
        <v>148</v>
      </c>
      <c r="B58" s="58">
        <v>0</v>
      </c>
      <c r="C58" s="58">
        <v>0</v>
      </c>
      <c r="D58" s="58">
        <v>0</v>
      </c>
      <c r="E58" s="36">
        <v>0</v>
      </c>
      <c r="F58" s="36">
        <v>0</v>
      </c>
      <c r="G58" s="58">
        <v>0</v>
      </c>
      <c r="H58" s="36">
        <v>0</v>
      </c>
      <c r="I58" s="58">
        <v>0</v>
      </c>
    </row>
    <row r="59" spans="1:9" ht="30" customHeight="1" x14ac:dyDescent="0.2">
      <c r="A59" s="3" t="s">
        <v>162</v>
      </c>
      <c r="B59" s="58">
        <f>SUM(B60:B61)</f>
        <v>22572.6</v>
      </c>
      <c r="C59" s="58">
        <f t="shared" ref="C59:D59" si="18">SUM(C60:C61)</f>
        <v>21598.799999999999</v>
      </c>
      <c r="D59" s="58">
        <f t="shared" si="18"/>
        <v>21355</v>
      </c>
      <c r="E59" s="36">
        <f>$D:$D/$B:$B*100</f>
        <v>94.605849569832458</v>
      </c>
      <c r="F59" s="36">
        <f>$D:$D/$C:$C*100</f>
        <v>98.871233587051137</v>
      </c>
      <c r="G59" s="58">
        <f t="shared" ref="G59" si="19">SUM(G60:G61)</f>
        <v>23134.5</v>
      </c>
      <c r="H59" s="36">
        <f>$D:$D/$G:$G*100</f>
        <v>92.308024811428822</v>
      </c>
      <c r="I59" s="58">
        <f t="shared" ref="I59" si="20">SUM(I60:I61)</f>
        <v>1080</v>
      </c>
    </row>
    <row r="60" spans="1:9" ht="38.25" x14ac:dyDescent="0.2">
      <c r="A60" s="49" t="s">
        <v>22</v>
      </c>
      <c r="B60" s="59">
        <v>22506</v>
      </c>
      <c r="C60" s="59">
        <v>21532.2</v>
      </c>
      <c r="D60" s="59">
        <v>21288.400000000001</v>
      </c>
      <c r="E60" s="60">
        <f>$D:$D/$B:$B*100</f>
        <v>94.589887141206802</v>
      </c>
      <c r="F60" s="60">
        <f>$D:$D/$C:$C*100</f>
        <v>98.867742265072778</v>
      </c>
      <c r="G60" s="59">
        <v>23134.5</v>
      </c>
      <c r="H60" s="60">
        <f>$D:$D/$G:$G*100</f>
        <v>92.020143076357826</v>
      </c>
      <c r="I60" s="59">
        <v>1080</v>
      </c>
    </row>
    <row r="61" spans="1:9" ht="42" customHeight="1" x14ac:dyDescent="0.2">
      <c r="A61" s="49" t="s">
        <v>161</v>
      </c>
      <c r="B61" s="59">
        <v>66.599999999999994</v>
      </c>
      <c r="C61" s="59">
        <v>66.599999999999994</v>
      </c>
      <c r="D61" s="59">
        <v>66.599999999999994</v>
      </c>
      <c r="E61" s="60">
        <v>0</v>
      </c>
      <c r="F61" s="60">
        <v>0</v>
      </c>
      <c r="G61" s="59">
        <v>0</v>
      </c>
      <c r="H61" s="60">
        <v>0</v>
      </c>
      <c r="I61" s="59">
        <v>0</v>
      </c>
    </row>
    <row r="62" spans="1:9" ht="14.25" customHeight="1" x14ac:dyDescent="0.2">
      <c r="A62" s="3" t="s">
        <v>23</v>
      </c>
      <c r="B62" s="40">
        <v>2200</v>
      </c>
      <c r="C62" s="40">
        <v>2100</v>
      </c>
      <c r="D62" s="40">
        <v>2163.6</v>
      </c>
      <c r="E62" s="36">
        <f t="shared" ref="E62:E67" si="21">$D:$D/$B:$B*100</f>
        <v>98.34545454545453</v>
      </c>
      <c r="F62" s="36">
        <f t="shared" ref="F62:F67" si="22">$D:$D/$C:$C*100</f>
        <v>103.02857142857142</v>
      </c>
      <c r="G62" s="40">
        <v>4970.6000000000004</v>
      </c>
      <c r="H62" s="36">
        <f t="shared" ref="H62:H67" si="23">$D:$D/$G:$G*100</f>
        <v>43.527944312557835</v>
      </c>
      <c r="I62" s="40">
        <v>173.9</v>
      </c>
    </row>
    <row r="63" spans="1:9" ht="14.25" x14ac:dyDescent="0.2">
      <c r="A63" s="52" t="s">
        <v>24</v>
      </c>
      <c r="B63" s="57">
        <f>SUM(B64:B88)</f>
        <v>3765.3999999999996</v>
      </c>
      <c r="C63" s="57">
        <f>SUM(C64:C88)</f>
        <v>3716.7</v>
      </c>
      <c r="D63" s="57">
        <f>SUM(D64:D88)</f>
        <v>4683.9999999999991</v>
      </c>
      <c r="E63" s="35">
        <f t="shared" si="21"/>
        <v>124.39581452169755</v>
      </c>
      <c r="F63" s="35">
        <f t="shared" si="22"/>
        <v>126.02577555358245</v>
      </c>
      <c r="G63" s="57">
        <f>SUM(G64:G88)</f>
        <v>2611.6999999999998</v>
      </c>
      <c r="H63" s="35">
        <f t="shared" si="23"/>
        <v>179.34678561856262</v>
      </c>
      <c r="I63" s="57">
        <f>SUM(I64:I88)</f>
        <v>1269.8</v>
      </c>
    </row>
    <row r="64" spans="1:9" ht="63.75" x14ac:dyDescent="0.2">
      <c r="A64" s="3" t="s">
        <v>124</v>
      </c>
      <c r="B64" s="58">
        <v>62</v>
      </c>
      <c r="C64" s="58">
        <v>57.3</v>
      </c>
      <c r="D64" s="58">
        <v>55.2</v>
      </c>
      <c r="E64" s="36">
        <f t="shared" si="21"/>
        <v>89.032258064516128</v>
      </c>
      <c r="F64" s="36">
        <f t="shared" si="22"/>
        <v>96.335078534031425</v>
      </c>
      <c r="G64" s="58">
        <v>42</v>
      </c>
      <c r="H64" s="36">
        <f t="shared" si="23"/>
        <v>131.42857142857142</v>
      </c>
      <c r="I64" s="58">
        <v>2.1</v>
      </c>
    </row>
    <row r="65" spans="1:9" ht="107.25" customHeight="1" x14ac:dyDescent="0.2">
      <c r="A65" s="3" t="s">
        <v>114</v>
      </c>
      <c r="B65" s="40">
        <v>332</v>
      </c>
      <c r="C65" s="40">
        <v>325</v>
      </c>
      <c r="D65" s="40">
        <v>345.1</v>
      </c>
      <c r="E65" s="36">
        <f t="shared" si="21"/>
        <v>103.94578313253014</v>
      </c>
      <c r="F65" s="36">
        <f t="shared" si="22"/>
        <v>106.18461538461538</v>
      </c>
      <c r="G65" s="40">
        <v>283.60000000000002</v>
      </c>
      <c r="H65" s="36">
        <f t="shared" si="23"/>
        <v>121.68547249647391</v>
      </c>
      <c r="I65" s="40">
        <v>46.9</v>
      </c>
    </row>
    <row r="66" spans="1:9" ht="87" customHeight="1" x14ac:dyDescent="0.2">
      <c r="A66" s="3" t="s">
        <v>130</v>
      </c>
      <c r="B66" s="40">
        <v>110.7</v>
      </c>
      <c r="C66" s="40">
        <v>109.2</v>
      </c>
      <c r="D66" s="40">
        <v>414</v>
      </c>
      <c r="E66" s="36">
        <f t="shared" si="21"/>
        <v>373.98373983739839</v>
      </c>
      <c r="F66" s="36">
        <f t="shared" si="22"/>
        <v>379.12087912087912</v>
      </c>
      <c r="G66" s="40">
        <v>56.5</v>
      </c>
      <c r="H66" s="36">
        <f t="shared" si="23"/>
        <v>732.74336283185835</v>
      </c>
      <c r="I66" s="40">
        <v>306.5</v>
      </c>
    </row>
    <row r="67" spans="1:9" ht="94.5" customHeight="1" x14ac:dyDescent="0.2">
      <c r="A67" s="3" t="s">
        <v>129</v>
      </c>
      <c r="B67" s="40">
        <v>10</v>
      </c>
      <c r="C67" s="40">
        <v>10</v>
      </c>
      <c r="D67" s="40">
        <v>9.8000000000000007</v>
      </c>
      <c r="E67" s="36">
        <f t="shared" si="21"/>
        <v>98.000000000000014</v>
      </c>
      <c r="F67" s="36">
        <f t="shared" si="22"/>
        <v>98.000000000000014</v>
      </c>
      <c r="G67" s="40">
        <v>271.3</v>
      </c>
      <c r="H67" s="36">
        <f t="shared" si="23"/>
        <v>3.6122373755989678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250</v>
      </c>
      <c r="C71" s="40">
        <v>247.3</v>
      </c>
      <c r="D71" s="40">
        <v>248.3</v>
      </c>
      <c r="E71" s="36">
        <f>$D:$D/$B:$B*100</f>
        <v>99.320000000000007</v>
      </c>
      <c r="F71" s="36">
        <f>$D:$D/$C:$C*100</f>
        <v>100.40436716538616</v>
      </c>
      <c r="G71" s="40">
        <v>163.9</v>
      </c>
      <c r="H71" s="36">
        <f>$D:$D/$G:$G*100</f>
        <v>151.49481391092129</v>
      </c>
      <c r="I71" s="40">
        <v>2</v>
      </c>
    </row>
    <row r="72" spans="1:9" ht="118.5" customHeight="1" x14ac:dyDescent="0.2">
      <c r="A72" s="3" t="s">
        <v>116</v>
      </c>
      <c r="B72" s="40">
        <v>10</v>
      </c>
      <c r="C72" s="40">
        <v>10</v>
      </c>
      <c r="D72" s="40">
        <v>12</v>
      </c>
      <c r="E72" s="36">
        <f>$D:$D/$B:$B*100</f>
        <v>120</v>
      </c>
      <c r="F72" s="36">
        <f>$D:$D/$C:$C*100</f>
        <v>120</v>
      </c>
      <c r="G72" s="40">
        <v>7</v>
      </c>
      <c r="H72" s="36">
        <f>$D:$D/$G:$G*100</f>
        <v>171.42857142857142</v>
      </c>
      <c r="I72" s="40">
        <v>2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7</v>
      </c>
      <c r="C74" s="40">
        <v>6.8</v>
      </c>
      <c r="D74" s="40">
        <v>6.9</v>
      </c>
      <c r="E74" s="36">
        <f>$D:$D/$B:$B*100</f>
        <v>98.571428571428584</v>
      </c>
      <c r="F74" s="36">
        <f>$D:$D/$C:$C*100</f>
        <v>101.47058823529413</v>
      </c>
      <c r="G74" s="40">
        <v>11</v>
      </c>
      <c r="H74" s="36">
        <f>$D:$D/$G:$G*100</f>
        <v>62.727272727272734</v>
      </c>
      <c r="I74" s="40">
        <v>0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216.5</v>
      </c>
      <c r="C76" s="40">
        <v>214.5</v>
      </c>
      <c r="D76" s="40">
        <v>260</v>
      </c>
      <c r="E76" s="36">
        <f>$D:$D/$B:$B*100</f>
        <v>120.09237875288683</v>
      </c>
      <c r="F76" s="36">
        <f>$D:$D/$C:$C*100</f>
        <v>121.21212121212122</v>
      </c>
      <c r="G76" s="40">
        <v>133.19999999999999</v>
      </c>
      <c r="H76" s="36">
        <f>$D:$D/$G:$G*100</f>
        <v>195.19519519519523</v>
      </c>
      <c r="I76" s="40">
        <v>61.8</v>
      </c>
    </row>
    <row r="77" spans="1:9" ht="91.5" customHeight="1" x14ac:dyDescent="0.2">
      <c r="A77" s="3" t="s">
        <v>117</v>
      </c>
      <c r="B77" s="40">
        <v>1120</v>
      </c>
      <c r="C77" s="40">
        <v>1118.5</v>
      </c>
      <c r="D77" s="40">
        <v>1270.2</v>
      </c>
      <c r="E77" s="36">
        <f>$D:$D/$B:$B*100</f>
        <v>113.41071428571429</v>
      </c>
      <c r="F77" s="36">
        <f>$D:$D/$C:$C*100</f>
        <v>113.56280733124721</v>
      </c>
      <c r="G77" s="40">
        <v>1029.5999999999999</v>
      </c>
      <c r="H77" s="36">
        <f>$D:$D/$G:$G*100</f>
        <v>123.36829836829838</v>
      </c>
      <c r="I77" s="40">
        <v>192.9</v>
      </c>
    </row>
    <row r="78" spans="1:9" ht="61.5" customHeight="1" x14ac:dyDescent="0.2">
      <c r="A78" s="3" t="s">
        <v>118</v>
      </c>
      <c r="B78" s="40">
        <v>520</v>
      </c>
      <c r="C78" s="40">
        <v>497.4</v>
      </c>
      <c r="D78" s="40">
        <v>445.7</v>
      </c>
      <c r="E78" s="36">
        <f>$D:$D/$B:$B*100</f>
        <v>85.711538461538467</v>
      </c>
      <c r="F78" s="36">
        <f>$D:$D/$C:$C*100</f>
        <v>89.605950944913545</v>
      </c>
      <c r="G78" s="40">
        <v>126.4</v>
      </c>
      <c r="H78" s="36">
        <f>$D:$D/$G:$G*100</f>
        <v>352.61075949367086</v>
      </c>
      <c r="I78" s="40">
        <v>-51.2</v>
      </c>
    </row>
    <row r="79" spans="1:9" ht="85.5" customHeight="1" x14ac:dyDescent="0.2">
      <c r="A79" s="3" t="s">
        <v>154</v>
      </c>
      <c r="B79" s="40">
        <v>1001</v>
      </c>
      <c r="C79" s="40">
        <v>996</v>
      </c>
      <c r="D79" s="40">
        <v>1492.5</v>
      </c>
      <c r="E79" s="36">
        <f>$D:$D/$B:$B*100</f>
        <v>149.10089910089908</v>
      </c>
      <c r="F79" s="36">
        <f>$D:$D/$C:$C*100</f>
        <v>149.84939759036143</v>
      </c>
      <c r="G79" s="40">
        <v>99.1</v>
      </c>
      <c r="H79" s="36">
        <f>$D:$D/$G:$G*100</f>
        <v>1506.0544904137237</v>
      </c>
      <c r="I79" s="40">
        <v>706.7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278.7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40.1</v>
      </c>
      <c r="C82" s="40">
        <v>38.6</v>
      </c>
      <c r="D82" s="40">
        <v>38.200000000000003</v>
      </c>
      <c r="E82" s="36">
        <f t="shared" ref="E82:E87" si="24">$D:$D/$B:$B*100</f>
        <v>95.261845386533679</v>
      </c>
      <c r="F82" s="36">
        <f t="shared" ref="F82:F87" si="25">$D:$D/$C:$C*100</f>
        <v>98.963730569948197</v>
      </c>
      <c r="G82" s="40">
        <v>13.6</v>
      </c>
      <c r="H82" s="36">
        <f>$D:$D/$G:$G*100</f>
        <v>280.88235294117652</v>
      </c>
      <c r="I82" s="40">
        <v>0</v>
      </c>
    </row>
    <row r="83" spans="1:12" ht="60" customHeight="1" x14ac:dyDescent="0.2">
      <c r="A83" s="3" t="s">
        <v>158</v>
      </c>
      <c r="B83" s="40">
        <v>14</v>
      </c>
      <c r="C83" s="40">
        <v>14</v>
      </c>
      <c r="D83" s="40">
        <v>14</v>
      </c>
      <c r="E83" s="36">
        <f t="shared" si="24"/>
        <v>100</v>
      </c>
      <c r="F83" s="36">
        <f t="shared" si="25"/>
        <v>100</v>
      </c>
      <c r="G83" s="40">
        <v>0</v>
      </c>
      <c r="H83" s="36">
        <v>0</v>
      </c>
      <c r="I83" s="40">
        <v>0</v>
      </c>
    </row>
    <row r="84" spans="1:12" ht="58.5" customHeight="1" x14ac:dyDescent="0.2">
      <c r="A84" s="3" t="s">
        <v>119</v>
      </c>
      <c r="B84" s="40">
        <v>3</v>
      </c>
      <c r="C84" s="40">
        <v>3</v>
      </c>
      <c r="D84" s="40">
        <v>3</v>
      </c>
      <c r="E84" s="36">
        <f t="shared" si="24"/>
        <v>100</v>
      </c>
      <c r="F84" s="36">
        <f t="shared" si="25"/>
        <v>100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4.5</v>
      </c>
      <c r="C85" s="40">
        <v>4.5</v>
      </c>
      <c r="D85" s="40">
        <v>4.5</v>
      </c>
      <c r="E85" s="36">
        <f t="shared" si="24"/>
        <v>100</v>
      </c>
      <c r="F85" s="36">
        <f t="shared" si="25"/>
        <v>100</v>
      </c>
      <c r="G85" s="40">
        <v>95.3</v>
      </c>
      <c r="H85" s="36">
        <f>$D:$D/$G:$G*100</f>
        <v>4.7219307450157402</v>
      </c>
      <c r="I85" s="40">
        <v>0</v>
      </c>
    </row>
    <row r="86" spans="1:12" ht="86.25" customHeight="1" x14ac:dyDescent="0.2">
      <c r="A86" s="3" t="s">
        <v>120</v>
      </c>
      <c r="B86" s="40">
        <v>0.1</v>
      </c>
      <c r="C86" s="40">
        <v>0.1</v>
      </c>
      <c r="D86" s="40">
        <v>0.2</v>
      </c>
      <c r="E86" s="36">
        <f t="shared" si="24"/>
        <v>200</v>
      </c>
      <c r="F86" s="36">
        <f t="shared" si="25"/>
        <v>200</v>
      </c>
      <c r="G86" s="40">
        <v>0.5</v>
      </c>
      <c r="H86" s="36">
        <f>$D:$D/$G:$G*100</f>
        <v>40</v>
      </c>
      <c r="I86" s="40">
        <v>0.1</v>
      </c>
      <c r="L86" s="22"/>
    </row>
    <row r="87" spans="1:12" ht="105.75" customHeight="1" x14ac:dyDescent="0.2">
      <c r="A87" s="3" t="s">
        <v>126</v>
      </c>
      <c r="B87" s="40">
        <v>64.5</v>
      </c>
      <c r="C87" s="40">
        <v>64.5</v>
      </c>
      <c r="D87" s="40">
        <v>64.400000000000006</v>
      </c>
      <c r="E87" s="36">
        <f t="shared" si="24"/>
        <v>99.844961240310084</v>
      </c>
      <c r="F87" s="36">
        <f t="shared" si="25"/>
        <v>99.844961240310084</v>
      </c>
      <c r="G87" s="40">
        <v>0</v>
      </c>
      <c r="H87" s="36">
        <v>0</v>
      </c>
      <c r="I87" s="40">
        <v>0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697.90000000000009</v>
      </c>
      <c r="C89" s="37">
        <f>SUM(C90:C92)</f>
        <v>697.90000000000009</v>
      </c>
      <c r="D89" s="37">
        <f>SUM(D90:D92)</f>
        <v>698.2</v>
      </c>
      <c r="E89" s="35">
        <f>$D:$D/$B:$B*100</f>
        <v>100.04298610116062</v>
      </c>
      <c r="F89" s="35">
        <f>$D:$D/$C:$C*100</f>
        <v>100.04298610116062</v>
      </c>
      <c r="G89" s="37">
        <f>SUM(G91:G92)</f>
        <v>-19.8</v>
      </c>
      <c r="H89" s="35">
        <f>$D:$D/$G:$G*100</f>
        <v>-3526.2626262626263</v>
      </c>
      <c r="I89" s="37">
        <f>SUM(I90:I92)</f>
        <v>0.3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0.3</v>
      </c>
      <c r="E90" s="36">
        <v>0</v>
      </c>
      <c r="F90" s="36">
        <v>0</v>
      </c>
      <c r="G90" s="40">
        <v>0</v>
      </c>
      <c r="H90" s="36">
        <v>0</v>
      </c>
      <c r="I90" s="40">
        <v>0.3</v>
      </c>
    </row>
    <row r="91" spans="1:12" ht="28.5" customHeight="1" x14ac:dyDescent="0.2">
      <c r="A91" s="10" t="s">
        <v>163</v>
      </c>
      <c r="B91" s="40">
        <v>-39.299999999999997</v>
      </c>
      <c r="C91" s="40">
        <v>-39.299999999999997</v>
      </c>
      <c r="D91" s="40">
        <v>-39.299999999999997</v>
      </c>
      <c r="E91" s="36">
        <f t="shared" ref="E91:E102" si="26">$D:$D/$B:$B*100</f>
        <v>100</v>
      </c>
      <c r="F91" s="36">
        <f t="shared" ref="F91:F101" si="27">$D:$D/$C:$C*100</f>
        <v>100</v>
      </c>
      <c r="G91" s="40">
        <v>-19.8</v>
      </c>
      <c r="H91" s="36">
        <f>$D:$D/$G:$G*100</f>
        <v>198.48484848484847</v>
      </c>
      <c r="I91" s="40">
        <v>0</v>
      </c>
    </row>
    <row r="92" spans="1:12" ht="17.25" customHeight="1" x14ac:dyDescent="0.2">
      <c r="A92" s="50" t="s">
        <v>164</v>
      </c>
      <c r="B92" s="37">
        <f>SUM(B93:B94)</f>
        <v>737.2</v>
      </c>
      <c r="C92" s="37">
        <f t="shared" ref="C92:D92" si="28">SUM(C93:C94)</f>
        <v>737.2</v>
      </c>
      <c r="D92" s="37">
        <f t="shared" si="28"/>
        <v>737.2</v>
      </c>
      <c r="E92" s="35">
        <f t="shared" si="26"/>
        <v>100</v>
      </c>
      <c r="F92" s="35">
        <f t="shared" si="27"/>
        <v>100</v>
      </c>
      <c r="G92" s="37">
        <f>SUM(G93:G94)</f>
        <v>0</v>
      </c>
      <c r="H92" s="35">
        <v>0</v>
      </c>
      <c r="I92" s="37">
        <f>SUM(I93:I94)</f>
        <v>0</v>
      </c>
    </row>
    <row r="93" spans="1:12" ht="42" customHeight="1" x14ac:dyDescent="0.2">
      <c r="A93" s="51" t="s">
        <v>165</v>
      </c>
      <c r="B93" s="40">
        <v>438.2</v>
      </c>
      <c r="C93" s="40">
        <v>438.2</v>
      </c>
      <c r="D93" s="40">
        <v>438.2</v>
      </c>
      <c r="E93" s="36">
        <f t="shared" si="26"/>
        <v>100</v>
      </c>
      <c r="F93" s="36">
        <f t="shared" si="27"/>
        <v>100</v>
      </c>
      <c r="G93" s="40">
        <v>0</v>
      </c>
      <c r="H93" s="36">
        <v>0</v>
      </c>
      <c r="I93" s="40">
        <v>0</v>
      </c>
    </row>
    <row r="94" spans="1:12" ht="35.25" customHeight="1" x14ac:dyDescent="0.2">
      <c r="A94" s="51" t="s">
        <v>166</v>
      </c>
      <c r="B94" s="40">
        <v>299</v>
      </c>
      <c r="C94" s="40">
        <v>299</v>
      </c>
      <c r="D94" s="40">
        <v>299</v>
      </c>
      <c r="E94" s="36">
        <f t="shared" si="26"/>
        <v>100</v>
      </c>
      <c r="F94" s="36">
        <f t="shared" si="27"/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57">
        <f>B89+B63+B57+B53+B44+B41+B36+B31+B23+B7+B54+B55+B56+B18</f>
        <v>961057.99999999977</v>
      </c>
      <c r="C95" s="57">
        <f>C89+C63+C57+C53+C44+C41+C36+C31+C23+C7+C54+C55+C56+C18</f>
        <v>877055.29999999993</v>
      </c>
      <c r="D95" s="57">
        <f>D89+D63+D57+D53+D44+D41+D36+D31+D23+D7+D54+D55+D56+D18</f>
        <v>890048.6</v>
      </c>
      <c r="E95" s="35">
        <f t="shared" si="26"/>
        <v>92.611330429589074</v>
      </c>
      <c r="F95" s="35">
        <f t="shared" si="27"/>
        <v>101.48146872836867</v>
      </c>
      <c r="G95" s="57">
        <f>G89+G63+G57+G53+G44+G41+G36+G31+G23+G7+G54+G55+G56+G18</f>
        <v>739281.1</v>
      </c>
      <c r="H95" s="35">
        <f t="shared" ref="H95:H101" si="29">$D:$D/$G:$G*100</f>
        <v>120.3937987864156</v>
      </c>
      <c r="I95" s="57">
        <f>I89+I63+I57+I53+I44+I41+I36+I31+I23+I7+I54+I55+I56+I18</f>
        <v>87954.4</v>
      </c>
    </row>
    <row r="96" spans="1:12" ht="14.25" x14ac:dyDescent="0.2">
      <c r="A96" s="7" t="s">
        <v>27</v>
      </c>
      <c r="B96" s="57">
        <f>B97+B102+B103+B105+B106</f>
        <v>3273715.8999999994</v>
      </c>
      <c r="C96" s="57">
        <f>C97+C102+C103+C105+C106</f>
        <v>2843565.2</v>
      </c>
      <c r="D96" s="57">
        <f>D97+D102+D103+D104+D105+D106</f>
        <v>2610064.8000000003</v>
      </c>
      <c r="E96" s="35">
        <f t="shared" si="26"/>
        <v>79.727895752957693</v>
      </c>
      <c r="F96" s="35">
        <f t="shared" si="27"/>
        <v>91.788463299522732</v>
      </c>
      <c r="G96" s="57">
        <f>G97+G102+G103+G105+G106</f>
        <v>2959492.0000000005</v>
      </c>
      <c r="H96" s="35">
        <f t="shared" si="29"/>
        <v>88.193000690659076</v>
      </c>
      <c r="I96" s="57">
        <f>I97+I102+I103+I104+I105+I106</f>
        <v>477697.59999999992</v>
      </c>
    </row>
    <row r="97" spans="1:9" ht="25.5" x14ac:dyDescent="0.2">
      <c r="A97" s="7" t="s">
        <v>28</v>
      </c>
      <c r="B97" s="57">
        <f>SUM(B98:B101)</f>
        <v>3249158.9999999995</v>
      </c>
      <c r="C97" s="57">
        <f>SUM(C98:C101)</f>
        <v>2852308.3000000003</v>
      </c>
      <c r="D97" s="57">
        <f>SUM(D98:D101)</f>
        <v>2619196.5</v>
      </c>
      <c r="E97" s="35">
        <f t="shared" si="26"/>
        <v>80.611521319824618</v>
      </c>
      <c r="F97" s="35">
        <f t="shared" si="27"/>
        <v>91.827257944030791</v>
      </c>
      <c r="G97" s="57">
        <f>$98:$98+$99:$99+$100:$100+G101</f>
        <v>2976331.4000000004</v>
      </c>
      <c r="H97" s="35">
        <f t="shared" si="29"/>
        <v>88.000835525237534</v>
      </c>
      <c r="I97" s="57">
        <f>SUM(I98:I101)</f>
        <v>477707.39999999991</v>
      </c>
    </row>
    <row r="98" spans="1:9" x14ac:dyDescent="0.2">
      <c r="A98" s="3" t="s">
        <v>29</v>
      </c>
      <c r="B98" s="40">
        <v>712733.7</v>
      </c>
      <c r="C98" s="40">
        <v>554058.6</v>
      </c>
      <c r="D98" s="40">
        <v>554058.6</v>
      </c>
      <c r="E98" s="36">
        <f t="shared" si="26"/>
        <v>77.737112753332696</v>
      </c>
      <c r="F98" s="36">
        <f t="shared" si="27"/>
        <v>100</v>
      </c>
      <c r="G98" s="40">
        <v>449569.7</v>
      </c>
      <c r="H98" s="36">
        <f t="shared" si="29"/>
        <v>123.24198005337104</v>
      </c>
      <c r="I98" s="40">
        <v>150401.4</v>
      </c>
    </row>
    <row r="99" spans="1:9" x14ac:dyDescent="0.2">
      <c r="A99" s="3" t="s">
        <v>30</v>
      </c>
      <c r="B99" s="40">
        <v>963327.5</v>
      </c>
      <c r="C99" s="40">
        <v>922249.5</v>
      </c>
      <c r="D99" s="40">
        <v>702656.8</v>
      </c>
      <c r="E99" s="36">
        <f t="shared" si="26"/>
        <v>72.94059393093211</v>
      </c>
      <c r="F99" s="36">
        <f t="shared" si="27"/>
        <v>76.189447649470139</v>
      </c>
      <c r="G99" s="40">
        <v>1357363.4</v>
      </c>
      <c r="H99" s="36">
        <f t="shared" si="29"/>
        <v>51.766299282859705</v>
      </c>
      <c r="I99" s="40">
        <v>145592.79999999999</v>
      </c>
    </row>
    <row r="100" spans="1:9" x14ac:dyDescent="0.2">
      <c r="A100" s="3" t="s">
        <v>31</v>
      </c>
      <c r="B100" s="40">
        <v>1450791.9</v>
      </c>
      <c r="C100" s="40">
        <v>1278915.6000000001</v>
      </c>
      <c r="D100" s="40">
        <v>1273840.5</v>
      </c>
      <c r="E100" s="36">
        <f t="shared" si="26"/>
        <v>87.803116353213724</v>
      </c>
      <c r="F100" s="36">
        <f t="shared" si="27"/>
        <v>99.6031716244606</v>
      </c>
      <c r="G100" s="40">
        <v>1123680.6000000001</v>
      </c>
      <c r="H100" s="36">
        <f t="shared" si="29"/>
        <v>113.36321904996846</v>
      </c>
      <c r="I100" s="40">
        <v>169680.1</v>
      </c>
    </row>
    <row r="101" spans="1:9" x14ac:dyDescent="0.2">
      <c r="A101" s="3" t="s">
        <v>138</v>
      </c>
      <c r="B101" s="40">
        <v>122305.9</v>
      </c>
      <c r="C101" s="40">
        <v>97084.6</v>
      </c>
      <c r="D101" s="40">
        <v>88640.6</v>
      </c>
      <c r="E101" s="36">
        <f t="shared" si="26"/>
        <v>72.474508588710776</v>
      </c>
      <c r="F101" s="36">
        <f t="shared" si="27"/>
        <v>91.302431075577388</v>
      </c>
      <c r="G101" s="40">
        <v>45717.7</v>
      </c>
      <c r="H101" s="36">
        <f t="shared" si="29"/>
        <v>193.88683157726661</v>
      </c>
      <c r="I101" s="40">
        <v>12033.1</v>
      </c>
    </row>
    <row r="102" spans="1:9" ht="30" customHeight="1" x14ac:dyDescent="0.2">
      <c r="A102" s="7" t="s">
        <v>108</v>
      </c>
      <c r="B102" s="37">
        <v>3835.6</v>
      </c>
      <c r="C102" s="37">
        <v>3835.6</v>
      </c>
      <c r="D102" s="37">
        <v>3835.6</v>
      </c>
      <c r="E102" s="35">
        <f t="shared" si="26"/>
        <v>100</v>
      </c>
      <c r="F102" s="35">
        <v>0</v>
      </c>
      <c r="G102" s="37">
        <v>1305.0999999999999</v>
      </c>
      <c r="H102" s="35">
        <v>0</v>
      </c>
      <c r="I102" s="37">
        <v>0</v>
      </c>
    </row>
    <row r="103" spans="1:9" ht="30" customHeight="1" x14ac:dyDescent="0.2">
      <c r="A103" s="7" t="s">
        <v>110</v>
      </c>
      <c r="B103" s="37">
        <v>33300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141.75" customHeight="1" x14ac:dyDescent="0.2">
      <c r="A104" s="16" t="s">
        <v>168</v>
      </c>
      <c r="B104" s="37">
        <v>0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</v>
      </c>
    </row>
    <row r="105" spans="1:9" ht="66.75" customHeight="1" x14ac:dyDescent="0.2">
      <c r="A105" s="7" t="s">
        <v>106</v>
      </c>
      <c r="B105" s="37">
        <v>255</v>
      </c>
      <c r="C105" s="37">
        <v>255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-13222.3</v>
      </c>
      <c r="E106" s="35">
        <f>$D:$D/$B:$B*100</f>
        <v>103.02796543475381</v>
      </c>
      <c r="F106" s="35">
        <f>$D:$D/$C:$C*100</f>
        <v>103.02796543475381</v>
      </c>
      <c r="G106" s="37">
        <v>-18946.3</v>
      </c>
      <c r="H106" s="35">
        <f>$D:$D/$G:$G*100</f>
        <v>69.788296395602316</v>
      </c>
      <c r="I106" s="37">
        <v>-9.8000000000000007</v>
      </c>
    </row>
    <row r="107" spans="1:9" ht="18.75" customHeight="1" x14ac:dyDescent="0.2">
      <c r="A107" s="5" t="s">
        <v>32</v>
      </c>
      <c r="B107" s="61">
        <f>B96+B95</f>
        <v>4234773.8999999994</v>
      </c>
      <c r="C107" s="57">
        <f>C96+C95</f>
        <v>3720620.5</v>
      </c>
      <c r="D107" s="57">
        <f>D96+D95</f>
        <v>3500113.4000000004</v>
      </c>
      <c r="E107" s="35">
        <f>$D:$D/$B:$B*100</f>
        <v>82.651718430587309</v>
      </c>
      <c r="F107" s="35">
        <f>$D:$D/$C:$C*100</f>
        <v>94.073378351809879</v>
      </c>
      <c r="G107" s="57">
        <f>G96+G95</f>
        <v>3698773.1000000006</v>
      </c>
      <c r="H107" s="38">
        <f>$D:$D/$G:$G*100</f>
        <v>94.629037936931027</v>
      </c>
      <c r="I107" s="57">
        <f>I96+I95</f>
        <v>565651.99999999988</v>
      </c>
    </row>
    <row r="108" spans="1:9" ht="24" customHeight="1" x14ac:dyDescent="0.2">
      <c r="A108" s="64" t="s">
        <v>34</v>
      </c>
      <c r="B108" s="65"/>
      <c r="C108" s="65"/>
      <c r="D108" s="65"/>
      <c r="E108" s="65"/>
      <c r="F108" s="65"/>
      <c r="G108" s="65"/>
      <c r="H108" s="65"/>
      <c r="I108" s="66"/>
    </row>
    <row r="109" spans="1:9" ht="14.25" x14ac:dyDescent="0.2">
      <c r="A109" s="9" t="s">
        <v>35</v>
      </c>
      <c r="B109" s="57">
        <f>B110+B111+B112+B113+B114+B115+B116+B117</f>
        <v>372656.2</v>
      </c>
      <c r="C109" s="57">
        <f>C110+C111+C112+C113+C114+C115+C116+C117</f>
        <v>329207.59999999998</v>
      </c>
      <c r="D109" s="57">
        <f>D110+D111+D112+D113+D114+D115+D116+D117</f>
        <v>299321</v>
      </c>
      <c r="E109" s="35">
        <f t="shared" ref="E109:E114" si="30">$D:$D/$B:$B*100</f>
        <v>80.320949980169388</v>
      </c>
      <c r="F109" s="35">
        <f>$D:$D/$C:$C*100</f>
        <v>90.921655514635759</v>
      </c>
      <c r="G109" s="57">
        <f>G110+G111+G112+G113+G114+G115+G116+G117</f>
        <v>247620.4</v>
      </c>
      <c r="H109" s="35">
        <f t="shared" ref="H109:H114" si="31">$D:$D/$G:$G*100</f>
        <v>120.87897443021657</v>
      </c>
      <c r="I109" s="57">
        <f>I110+I111+I112+I113+I114+I115+I116+I117</f>
        <v>29943.1</v>
      </c>
    </row>
    <row r="110" spans="1:9" x14ac:dyDescent="0.2">
      <c r="A110" s="10" t="s">
        <v>36</v>
      </c>
      <c r="B110" s="58">
        <v>3290.1</v>
      </c>
      <c r="C110" s="58">
        <v>2937.3</v>
      </c>
      <c r="D110" s="58">
        <v>2922.1</v>
      </c>
      <c r="E110" s="36">
        <f t="shared" si="30"/>
        <v>88.814929637397043</v>
      </c>
      <c r="F110" s="36">
        <f>$D:$D/$C:$C*100</f>
        <v>99.482517958669519</v>
      </c>
      <c r="G110" s="58">
        <v>2722.6</v>
      </c>
      <c r="H110" s="36">
        <f t="shared" si="31"/>
        <v>107.32755454345111</v>
      </c>
      <c r="I110" s="58">
        <v>290.89999999999998</v>
      </c>
    </row>
    <row r="111" spans="1:9" ht="14.25" customHeight="1" x14ac:dyDescent="0.2">
      <c r="A111" s="10" t="s">
        <v>37</v>
      </c>
      <c r="B111" s="58">
        <v>9734.4</v>
      </c>
      <c r="C111" s="58">
        <v>8312.7000000000007</v>
      </c>
      <c r="D111" s="58">
        <v>7938.2</v>
      </c>
      <c r="E111" s="36">
        <f t="shared" si="30"/>
        <v>81.547912557527951</v>
      </c>
      <c r="F111" s="36">
        <f>$D:$D/$C:$C*100</f>
        <v>95.494845236806327</v>
      </c>
      <c r="G111" s="58">
        <v>7110.4</v>
      </c>
      <c r="H111" s="36">
        <f t="shared" si="31"/>
        <v>111.64210171017102</v>
      </c>
      <c r="I111" s="58">
        <v>825.8</v>
      </c>
    </row>
    <row r="112" spans="1:9" ht="25.5" x14ac:dyDescent="0.2">
      <c r="A112" s="10" t="s">
        <v>38</v>
      </c>
      <c r="B112" s="58">
        <v>76964.5</v>
      </c>
      <c r="C112" s="58">
        <v>67884.2</v>
      </c>
      <c r="D112" s="58">
        <v>64963.8</v>
      </c>
      <c r="E112" s="36">
        <f t="shared" si="30"/>
        <v>84.407486568482881</v>
      </c>
      <c r="F112" s="36">
        <f>$D:$D/$C:$C*100</f>
        <v>95.697968010229189</v>
      </c>
      <c r="G112" s="58">
        <v>57519.3</v>
      </c>
      <c r="H112" s="36">
        <f t="shared" si="31"/>
        <v>112.94261230578257</v>
      </c>
      <c r="I112" s="58">
        <v>5969.8</v>
      </c>
    </row>
    <row r="113" spans="1:18" x14ac:dyDescent="0.2">
      <c r="A113" s="10" t="s">
        <v>81</v>
      </c>
      <c r="B113" s="40">
        <v>32.299999999999997</v>
      </c>
      <c r="C113" s="40">
        <v>32.299999999999997</v>
      </c>
      <c r="D113" s="40">
        <v>0</v>
      </c>
      <c r="E113" s="36">
        <f t="shared" si="30"/>
        <v>0</v>
      </c>
      <c r="F113" s="36">
        <v>0</v>
      </c>
      <c r="G113" s="40">
        <v>9.8000000000000007</v>
      </c>
      <c r="H113" s="36">
        <f t="shared" si="31"/>
        <v>0</v>
      </c>
      <c r="I113" s="40">
        <v>0</v>
      </c>
      <c r="R113" s="31"/>
    </row>
    <row r="114" spans="1:18" ht="25.5" x14ac:dyDescent="0.2">
      <c r="A114" s="3" t="s">
        <v>39</v>
      </c>
      <c r="B114" s="58">
        <v>20239.8</v>
      </c>
      <c r="C114" s="58">
        <v>18791.3</v>
      </c>
      <c r="D114" s="58">
        <v>17761.400000000001</v>
      </c>
      <c r="E114" s="36">
        <f t="shared" si="30"/>
        <v>87.754819711657234</v>
      </c>
      <c r="F114" s="36">
        <f>$D:$D/$C:$C*100</f>
        <v>94.519272216398022</v>
      </c>
      <c r="G114" s="58">
        <v>15919</v>
      </c>
      <c r="H114" s="36">
        <f t="shared" si="31"/>
        <v>111.57359130598657</v>
      </c>
      <c r="I114" s="58">
        <v>1586.3</v>
      </c>
      <c r="R114" s="32"/>
    </row>
    <row r="115" spans="1:18" x14ac:dyDescent="0.2">
      <c r="A115" s="3" t="s">
        <v>141</v>
      </c>
      <c r="B115" s="58">
        <v>0</v>
      </c>
      <c r="C115" s="58">
        <v>0</v>
      </c>
      <c r="D115" s="58">
        <v>0</v>
      </c>
      <c r="E115" s="36">
        <v>0</v>
      </c>
      <c r="F115" s="36">
        <v>0</v>
      </c>
      <c r="G115" s="58">
        <v>0</v>
      </c>
      <c r="H115" s="36">
        <v>0</v>
      </c>
      <c r="I115" s="58">
        <v>0</v>
      </c>
      <c r="R115" s="31"/>
    </row>
    <row r="116" spans="1:18" x14ac:dyDescent="0.2">
      <c r="A116" s="10" t="s">
        <v>40</v>
      </c>
      <c r="B116" s="58">
        <v>4700</v>
      </c>
      <c r="C116" s="58">
        <v>0</v>
      </c>
      <c r="D116" s="58">
        <v>0</v>
      </c>
      <c r="E116" s="36">
        <f>$D:$D/$B:$B*100</f>
        <v>0</v>
      </c>
      <c r="F116" s="36">
        <v>0</v>
      </c>
      <c r="G116" s="58">
        <v>0</v>
      </c>
      <c r="H116" s="36">
        <v>0</v>
      </c>
      <c r="I116" s="58">
        <v>0</v>
      </c>
      <c r="R116" s="31"/>
    </row>
    <row r="117" spans="1:18" x14ac:dyDescent="0.2">
      <c r="A117" s="3" t="s">
        <v>41</v>
      </c>
      <c r="B117" s="58">
        <v>257695.1</v>
      </c>
      <c r="C117" s="58">
        <v>231249.8</v>
      </c>
      <c r="D117" s="58">
        <v>205735.5</v>
      </c>
      <c r="E117" s="36">
        <f>$D:$D/$B:$B*100</f>
        <v>79.836791619243058</v>
      </c>
      <c r="F117" s="36">
        <f>$D:$D/$C:$C*100</f>
        <v>88.966779646944559</v>
      </c>
      <c r="G117" s="58">
        <v>164339.29999999999</v>
      </c>
      <c r="H117" s="36">
        <f>$D:$D/$G:$G*100</f>
        <v>125.18947080826072</v>
      </c>
      <c r="I117" s="58">
        <v>21270.3</v>
      </c>
    </row>
    <row r="118" spans="1:18" ht="14.25" x14ac:dyDescent="0.2">
      <c r="A118" s="9" t="s">
        <v>42</v>
      </c>
      <c r="B118" s="37">
        <v>720.4</v>
      </c>
      <c r="C118" s="37">
        <v>632</v>
      </c>
      <c r="D118" s="37">
        <v>498.5</v>
      </c>
      <c r="E118" s="35">
        <f>$D:$D/$B:$B*100</f>
        <v>69.197667962243202</v>
      </c>
      <c r="F118" s="35">
        <f>$D:$D/$C:$C*100</f>
        <v>78.87658227848101</v>
      </c>
      <c r="G118" s="37">
        <v>347.8</v>
      </c>
      <c r="H118" s="35">
        <f>$D:$D/$G:$G*100</f>
        <v>143.32949971247842</v>
      </c>
      <c r="I118" s="37">
        <v>85.8</v>
      </c>
    </row>
    <row r="119" spans="1:18" ht="25.5" x14ac:dyDescent="0.2">
      <c r="A119" s="11" t="s">
        <v>43</v>
      </c>
      <c r="B119" s="37">
        <v>19289.400000000001</v>
      </c>
      <c r="C119" s="37">
        <v>17649.5</v>
      </c>
      <c r="D119" s="37">
        <v>16109.2</v>
      </c>
      <c r="E119" s="35">
        <f>$D:$D/$B:$B*100</f>
        <v>83.513224879985898</v>
      </c>
      <c r="F119" s="35">
        <f>$D:$D/$C:$C*100</f>
        <v>91.272840590385002</v>
      </c>
      <c r="G119" s="37">
        <v>14130.3</v>
      </c>
      <c r="H119" s="35">
        <f>$D:$D/$G:$G*100</f>
        <v>114.004656659802</v>
      </c>
      <c r="I119" s="37">
        <v>1224.5999999999999</v>
      </c>
    </row>
    <row r="120" spans="1:18" ht="14.25" x14ac:dyDescent="0.2">
      <c r="A120" s="9" t="s">
        <v>44</v>
      </c>
      <c r="B120" s="57">
        <f>B121+B122+B123+B124+B125</f>
        <v>193401.60000000001</v>
      </c>
      <c r="C120" s="57">
        <f t="shared" ref="C120" si="32">C121+C122+C123+C124+C125</f>
        <v>178504.5</v>
      </c>
      <c r="D120" s="57">
        <f>D121+D122+D123+D124+D125</f>
        <v>121853.2</v>
      </c>
      <c r="E120" s="35">
        <f>$D:$D/$B:$B*100</f>
        <v>63.005269863331016</v>
      </c>
      <c r="F120" s="35">
        <f>$D:$D/$C:$C*100</f>
        <v>68.263377113742223</v>
      </c>
      <c r="G120" s="57">
        <f>G121+G122+G123+G124+G125</f>
        <v>112443.1</v>
      </c>
      <c r="H120" s="35">
        <f>$D:$D/$G:$G*100</f>
        <v>108.36876606923857</v>
      </c>
      <c r="I120" s="57">
        <f>I121+I122+I123+I124+I125</f>
        <v>27249.200000000001</v>
      </c>
    </row>
    <row r="121" spans="1:18" x14ac:dyDescent="0.2">
      <c r="A121" s="10" t="s">
        <v>146</v>
      </c>
      <c r="B121" s="58">
        <v>950</v>
      </c>
      <c r="C121" s="58">
        <v>350</v>
      </c>
      <c r="D121" s="58">
        <v>350</v>
      </c>
      <c r="E121" s="36">
        <f t="shared" ref="E121:E146" si="33">$D:$D/$B:$B*100</f>
        <v>36.84210526315789</v>
      </c>
      <c r="F121" s="36">
        <f t="shared" ref="F121:F146" si="34">$D:$D/$C:$C*100</f>
        <v>100</v>
      </c>
      <c r="G121" s="58">
        <v>0</v>
      </c>
      <c r="H121" s="36">
        <v>0</v>
      </c>
      <c r="I121" s="58">
        <v>0</v>
      </c>
    </row>
    <row r="122" spans="1:18" x14ac:dyDescent="0.2">
      <c r="A122" s="10" t="s">
        <v>147</v>
      </c>
      <c r="B122" s="58">
        <v>734.5</v>
      </c>
      <c r="C122" s="58">
        <v>734.5</v>
      </c>
      <c r="D122" s="58">
        <v>734.5</v>
      </c>
      <c r="E122" s="36">
        <f t="shared" si="33"/>
        <v>100</v>
      </c>
      <c r="F122" s="36">
        <f t="shared" si="34"/>
        <v>100</v>
      </c>
      <c r="G122" s="58">
        <v>34.1</v>
      </c>
      <c r="H122" s="36">
        <f t="shared" ref="H122:H133" si="35">$D:$D/$G:$G*100</f>
        <v>2153.958944281525</v>
      </c>
      <c r="I122" s="58">
        <v>0</v>
      </c>
    </row>
    <row r="123" spans="1:18" x14ac:dyDescent="0.2">
      <c r="A123" s="10" t="s">
        <v>45</v>
      </c>
      <c r="B123" s="58">
        <v>20676.099999999999</v>
      </c>
      <c r="C123" s="58">
        <v>16909.099999999999</v>
      </c>
      <c r="D123" s="58">
        <v>16710.599999999999</v>
      </c>
      <c r="E123" s="36">
        <f t="shared" si="33"/>
        <v>80.820851127630462</v>
      </c>
      <c r="F123" s="36">
        <f t="shared" si="34"/>
        <v>98.826075899959193</v>
      </c>
      <c r="G123" s="58">
        <v>16101.1</v>
      </c>
      <c r="H123" s="36">
        <f t="shared" si="35"/>
        <v>103.78545565209829</v>
      </c>
      <c r="I123" s="58">
        <v>1685.3</v>
      </c>
    </row>
    <row r="124" spans="1:18" x14ac:dyDescent="0.2">
      <c r="A124" s="12" t="s">
        <v>88</v>
      </c>
      <c r="B124" s="40">
        <v>163014.79999999999</v>
      </c>
      <c r="C124" s="40">
        <v>153479.9</v>
      </c>
      <c r="D124" s="40">
        <v>99429.4</v>
      </c>
      <c r="E124" s="36">
        <f t="shared" si="33"/>
        <v>60.994093787803315</v>
      </c>
      <c r="F124" s="36">
        <f t="shared" si="34"/>
        <v>64.783336449919503</v>
      </c>
      <c r="G124" s="40">
        <v>94367.6</v>
      </c>
      <c r="H124" s="36">
        <f t="shared" si="35"/>
        <v>105.3639172766924</v>
      </c>
      <c r="I124" s="40">
        <v>24274.5</v>
      </c>
    </row>
    <row r="125" spans="1:18" x14ac:dyDescent="0.2">
      <c r="A125" s="10" t="s">
        <v>46</v>
      </c>
      <c r="B125" s="58">
        <v>8026.2</v>
      </c>
      <c r="C125" s="58">
        <v>7031</v>
      </c>
      <c r="D125" s="58">
        <v>4628.7</v>
      </c>
      <c r="E125" s="36">
        <f t="shared" si="33"/>
        <v>57.669881139268895</v>
      </c>
      <c r="F125" s="36">
        <f t="shared" si="34"/>
        <v>65.832740719670042</v>
      </c>
      <c r="G125" s="58">
        <v>1940.3</v>
      </c>
      <c r="H125" s="36">
        <f t="shared" si="35"/>
        <v>238.55589341854352</v>
      </c>
      <c r="I125" s="58">
        <v>1289.4000000000001</v>
      </c>
    </row>
    <row r="126" spans="1:18" ht="14.25" x14ac:dyDescent="0.2">
      <c r="A126" s="9" t="s">
        <v>47</v>
      </c>
      <c r="B126" s="57">
        <f>B127+B128+B129+B130</f>
        <v>1974467.8</v>
      </c>
      <c r="C126" s="57">
        <f>C127+C128+C129+C130</f>
        <v>1860743.8</v>
      </c>
      <c r="D126" s="57">
        <f>D127+D128+D129+D130</f>
        <v>1408495.7000000002</v>
      </c>
      <c r="E126" s="35">
        <f t="shared" si="33"/>
        <v>71.335460623870389</v>
      </c>
      <c r="F126" s="35">
        <f t="shared" si="34"/>
        <v>75.695305285982954</v>
      </c>
      <c r="G126" s="57">
        <f>G127+G128+G129+G130</f>
        <v>1927810.7</v>
      </c>
      <c r="H126" s="35">
        <f t="shared" si="35"/>
        <v>73.061929783873509</v>
      </c>
      <c r="I126" s="57">
        <f>I127+I128+I129+I130</f>
        <v>287357</v>
      </c>
    </row>
    <row r="127" spans="1:18" x14ac:dyDescent="0.2">
      <c r="A127" s="10" t="s">
        <v>48</v>
      </c>
      <c r="B127" s="58">
        <v>1582481.4</v>
      </c>
      <c r="C127" s="58">
        <v>1556418.8</v>
      </c>
      <c r="D127" s="58">
        <v>1132547.3</v>
      </c>
      <c r="E127" s="36">
        <f t="shared" si="33"/>
        <v>71.567811160371306</v>
      </c>
      <c r="F127" s="36">
        <f t="shared" si="34"/>
        <v>72.766231042698791</v>
      </c>
      <c r="G127" s="58">
        <v>1693559.8</v>
      </c>
      <c r="H127" s="36">
        <f t="shared" si="35"/>
        <v>66.873770858283237</v>
      </c>
      <c r="I127" s="58">
        <v>171647</v>
      </c>
    </row>
    <row r="128" spans="1:18" x14ac:dyDescent="0.2">
      <c r="A128" s="10" t="s">
        <v>49</v>
      </c>
      <c r="B128" s="58">
        <v>198632.3</v>
      </c>
      <c r="C128" s="58">
        <v>132119.6</v>
      </c>
      <c r="D128" s="58">
        <v>116491.1</v>
      </c>
      <c r="E128" s="36">
        <f t="shared" si="33"/>
        <v>58.646604806972491</v>
      </c>
      <c r="F128" s="36">
        <f t="shared" si="34"/>
        <v>88.170945113366983</v>
      </c>
      <c r="G128" s="58">
        <v>166155.79999999999</v>
      </c>
      <c r="H128" s="36">
        <f t="shared" si="35"/>
        <v>70.109559822768759</v>
      </c>
      <c r="I128" s="58">
        <v>25957.1</v>
      </c>
    </row>
    <row r="129" spans="1:9" x14ac:dyDescent="0.2">
      <c r="A129" s="10" t="s">
        <v>50</v>
      </c>
      <c r="B129" s="58">
        <v>179942.6</v>
      </c>
      <c r="C129" s="58">
        <v>164172</v>
      </c>
      <c r="D129" s="58">
        <v>152378</v>
      </c>
      <c r="E129" s="36">
        <f t="shared" si="33"/>
        <v>84.681448417439782</v>
      </c>
      <c r="F129" s="36">
        <f t="shared" si="34"/>
        <v>92.816070949979292</v>
      </c>
      <c r="G129" s="58">
        <v>66736.899999999994</v>
      </c>
      <c r="H129" s="36">
        <f t="shared" si="35"/>
        <v>228.32645807641651</v>
      </c>
      <c r="I129" s="58">
        <v>88061.3</v>
      </c>
    </row>
    <row r="130" spans="1:9" x14ac:dyDescent="0.2">
      <c r="A130" s="10" t="s">
        <v>51</v>
      </c>
      <c r="B130" s="58">
        <v>13411.5</v>
      </c>
      <c r="C130" s="58">
        <v>8033.4</v>
      </c>
      <c r="D130" s="58">
        <v>7079.3</v>
      </c>
      <c r="E130" s="36">
        <f t="shared" si="33"/>
        <v>52.785296201021517</v>
      </c>
      <c r="F130" s="36">
        <f t="shared" si="34"/>
        <v>88.123335076057458</v>
      </c>
      <c r="G130" s="58">
        <v>1358.2</v>
      </c>
      <c r="H130" s="36">
        <f t="shared" si="35"/>
        <v>521.22662347224264</v>
      </c>
      <c r="I130" s="58">
        <v>1691.6</v>
      </c>
    </row>
    <row r="131" spans="1:9" ht="18.75" customHeight="1" x14ac:dyDescent="0.2">
      <c r="A131" s="13" t="s">
        <v>112</v>
      </c>
      <c r="B131" s="57">
        <f>SUM(B132:B133)</f>
        <v>29897.5</v>
      </c>
      <c r="C131" s="57">
        <f>SUM(C132:C133)</f>
        <v>15852.5</v>
      </c>
      <c r="D131" s="57">
        <f>SUM(D132:D133)</f>
        <v>15086.6</v>
      </c>
      <c r="E131" s="35">
        <f t="shared" si="33"/>
        <v>50.461075340747556</v>
      </c>
      <c r="F131" s="35">
        <f t="shared" si="34"/>
        <v>95.168585396625133</v>
      </c>
      <c r="G131" s="57">
        <f>SUM(G132:G133)</f>
        <v>10070.199999999999</v>
      </c>
      <c r="H131" s="35">
        <f t="shared" si="35"/>
        <v>149.81430358880661</v>
      </c>
      <c r="I131" s="57">
        <f>SUM(I132:I133)</f>
        <v>853.4</v>
      </c>
    </row>
    <row r="132" spans="1:9" ht="30.75" customHeight="1" x14ac:dyDescent="0.2">
      <c r="A132" s="10" t="s">
        <v>113</v>
      </c>
      <c r="B132" s="58">
        <v>6062.6</v>
      </c>
      <c r="C132" s="58">
        <v>1942.6</v>
      </c>
      <c r="D132" s="58">
        <v>1332.5</v>
      </c>
      <c r="E132" s="36">
        <f t="shared" si="33"/>
        <v>21.979018902780982</v>
      </c>
      <c r="F132" s="36">
        <f t="shared" si="34"/>
        <v>68.593637393184395</v>
      </c>
      <c r="G132" s="58">
        <v>1474.3</v>
      </c>
      <c r="H132" s="36">
        <f t="shared" si="35"/>
        <v>90.381876144611013</v>
      </c>
      <c r="I132" s="58">
        <v>17.8</v>
      </c>
    </row>
    <row r="133" spans="1:9" ht="20.25" customHeight="1" x14ac:dyDescent="0.2">
      <c r="A133" s="10" t="s">
        <v>111</v>
      </c>
      <c r="B133" s="58">
        <v>23834.9</v>
      </c>
      <c r="C133" s="58">
        <v>13909.9</v>
      </c>
      <c r="D133" s="58">
        <v>13754.1</v>
      </c>
      <c r="E133" s="36">
        <f t="shared" si="33"/>
        <v>57.705717246558621</v>
      </c>
      <c r="F133" s="36">
        <f t="shared" si="34"/>
        <v>98.879934435186456</v>
      </c>
      <c r="G133" s="58">
        <v>8595.9</v>
      </c>
      <c r="H133" s="36">
        <f t="shared" si="35"/>
        <v>160.00767807908423</v>
      </c>
      <c r="I133" s="58">
        <v>835.6</v>
      </c>
    </row>
    <row r="134" spans="1:9" ht="14.25" x14ac:dyDescent="0.2">
      <c r="A134" s="13" t="s">
        <v>52</v>
      </c>
      <c r="B134" s="57">
        <f>B135+B136+B137+B138+B139</f>
        <v>1909453.5</v>
      </c>
      <c r="C134" s="57">
        <f>C135+C136+C137+C138+C139</f>
        <v>1617157.8</v>
      </c>
      <c r="D134" s="57">
        <f>D135+D136+D137+D138+D139</f>
        <v>1610354.9999999998</v>
      </c>
      <c r="E134" s="35">
        <f t="shared" si="33"/>
        <v>84.335910772375428</v>
      </c>
      <c r="F134" s="35">
        <f t="shared" si="34"/>
        <v>99.579336042530898</v>
      </c>
      <c r="G134" s="57">
        <f>G135+G136+G137+G138+G139</f>
        <v>1418412.3000000003</v>
      </c>
      <c r="H134" s="35">
        <f t="shared" ref="H134:H143" si="36">$D:$D/$G:$G*100</f>
        <v>113.5322219075511</v>
      </c>
      <c r="I134" s="57">
        <f>I135+I136+I137+I138+I139</f>
        <v>156889.5</v>
      </c>
    </row>
    <row r="135" spans="1:9" x14ac:dyDescent="0.2">
      <c r="A135" s="10" t="s">
        <v>53</v>
      </c>
      <c r="B135" s="58">
        <v>703455</v>
      </c>
      <c r="C135" s="58">
        <v>594742.80000000005</v>
      </c>
      <c r="D135" s="58">
        <v>594418.9</v>
      </c>
      <c r="E135" s="36">
        <f t="shared" si="33"/>
        <v>84.499918260585261</v>
      </c>
      <c r="F135" s="36">
        <f t="shared" si="34"/>
        <v>99.945539483622156</v>
      </c>
      <c r="G135" s="58">
        <v>560541</v>
      </c>
      <c r="H135" s="36">
        <f t="shared" si="36"/>
        <v>106.04378627076343</v>
      </c>
      <c r="I135" s="58">
        <v>59028.2</v>
      </c>
    </row>
    <row r="136" spans="1:9" x14ac:dyDescent="0.2">
      <c r="A136" s="10" t="s">
        <v>54</v>
      </c>
      <c r="B136" s="58">
        <v>907249</v>
      </c>
      <c r="C136" s="58">
        <v>770580.7</v>
      </c>
      <c r="D136" s="58">
        <v>770543.4</v>
      </c>
      <c r="E136" s="36">
        <f t="shared" si="33"/>
        <v>84.931854430261154</v>
      </c>
      <c r="F136" s="36">
        <f t="shared" si="34"/>
        <v>99.995159494651247</v>
      </c>
      <c r="G136" s="58">
        <v>643314.6</v>
      </c>
      <c r="H136" s="36">
        <f t="shared" si="36"/>
        <v>119.77707330130546</v>
      </c>
      <c r="I136" s="58">
        <v>72166.100000000006</v>
      </c>
    </row>
    <row r="137" spans="1:9" x14ac:dyDescent="0.2">
      <c r="A137" s="10" t="s">
        <v>107</v>
      </c>
      <c r="B137" s="58">
        <v>170172.79999999999</v>
      </c>
      <c r="C137" s="58">
        <v>137172.29999999999</v>
      </c>
      <c r="D137" s="58">
        <v>134171.9</v>
      </c>
      <c r="E137" s="36">
        <f t="shared" si="33"/>
        <v>78.844503939524998</v>
      </c>
      <c r="F137" s="36">
        <f t="shared" si="34"/>
        <v>97.812677924041523</v>
      </c>
      <c r="G137" s="58">
        <v>117290.5</v>
      </c>
      <c r="H137" s="36">
        <f t="shared" si="36"/>
        <v>114.39281101197454</v>
      </c>
      <c r="I137" s="58">
        <v>15707.7</v>
      </c>
    </row>
    <row r="138" spans="1:9" x14ac:dyDescent="0.2">
      <c r="A138" s="10" t="s">
        <v>55</v>
      </c>
      <c r="B138" s="58">
        <v>24767.200000000001</v>
      </c>
      <c r="C138" s="58">
        <v>21880.2</v>
      </c>
      <c r="D138" s="58">
        <v>21517.9</v>
      </c>
      <c r="E138" s="36">
        <f t="shared" si="33"/>
        <v>86.88063244936852</v>
      </c>
      <c r="F138" s="36">
        <f t="shared" si="34"/>
        <v>98.344165044195208</v>
      </c>
      <c r="G138" s="58">
        <v>15278.1</v>
      </c>
      <c r="H138" s="36">
        <f t="shared" si="36"/>
        <v>140.84146588908305</v>
      </c>
      <c r="I138" s="58">
        <v>2370.9</v>
      </c>
    </row>
    <row r="139" spans="1:9" x14ac:dyDescent="0.2">
      <c r="A139" s="10" t="s">
        <v>56</v>
      </c>
      <c r="B139" s="58">
        <v>103809.5</v>
      </c>
      <c r="C139" s="58">
        <v>92781.8</v>
      </c>
      <c r="D139" s="40">
        <v>89702.9</v>
      </c>
      <c r="E139" s="36">
        <f t="shared" si="33"/>
        <v>86.411070277768403</v>
      </c>
      <c r="F139" s="36">
        <f t="shared" si="34"/>
        <v>96.681569014612762</v>
      </c>
      <c r="G139" s="40">
        <v>81988.100000000006</v>
      </c>
      <c r="H139" s="36">
        <f t="shared" si="36"/>
        <v>109.40965823088959</v>
      </c>
      <c r="I139" s="40">
        <v>7616.6</v>
      </c>
    </row>
    <row r="140" spans="1:9" ht="28.5" customHeight="1" x14ac:dyDescent="0.2">
      <c r="A140" s="13" t="s">
        <v>57</v>
      </c>
      <c r="B140" s="57">
        <f>B141+B142</f>
        <v>199762.9</v>
      </c>
      <c r="C140" s="57">
        <f>C141+C142</f>
        <v>162457.79999999999</v>
      </c>
      <c r="D140" s="57">
        <f>D141+D142</f>
        <v>160914.1</v>
      </c>
      <c r="E140" s="35">
        <f t="shared" si="33"/>
        <v>80.552545042147472</v>
      </c>
      <c r="F140" s="35">
        <f t="shared" si="34"/>
        <v>99.049784005446355</v>
      </c>
      <c r="G140" s="57">
        <f>G141+G142</f>
        <v>137175.9</v>
      </c>
      <c r="H140" s="35">
        <f t="shared" si="36"/>
        <v>117.30493475894819</v>
      </c>
      <c r="I140" s="57">
        <f>I141+I142</f>
        <v>15418.5</v>
      </c>
    </row>
    <row r="141" spans="1:9" x14ac:dyDescent="0.2">
      <c r="A141" s="10" t="s">
        <v>58</v>
      </c>
      <c r="B141" s="58">
        <v>189063</v>
      </c>
      <c r="C141" s="58">
        <v>156157.9</v>
      </c>
      <c r="D141" s="58">
        <v>155672.20000000001</v>
      </c>
      <c r="E141" s="36">
        <f t="shared" si="33"/>
        <v>82.33879712053654</v>
      </c>
      <c r="F141" s="36">
        <f t="shared" si="34"/>
        <v>99.688968665690311</v>
      </c>
      <c r="G141" s="58">
        <v>130281.5</v>
      </c>
      <c r="H141" s="36">
        <f t="shared" si="36"/>
        <v>119.48910628139838</v>
      </c>
      <c r="I141" s="58">
        <v>15052.4</v>
      </c>
    </row>
    <row r="142" spans="1:9" ht="25.5" x14ac:dyDescent="0.2">
      <c r="A142" s="10" t="s">
        <v>59</v>
      </c>
      <c r="B142" s="58">
        <v>10699.9</v>
      </c>
      <c r="C142" s="58">
        <v>6299.9</v>
      </c>
      <c r="D142" s="58">
        <v>5241.8999999999996</v>
      </c>
      <c r="E142" s="36">
        <f t="shared" si="33"/>
        <v>48.990177478294186</v>
      </c>
      <c r="F142" s="36">
        <f t="shared" si="34"/>
        <v>83.20608263623231</v>
      </c>
      <c r="G142" s="58">
        <v>6894.4</v>
      </c>
      <c r="H142" s="36">
        <f t="shared" si="36"/>
        <v>76.031271756788115</v>
      </c>
      <c r="I142" s="58">
        <v>366.1</v>
      </c>
    </row>
    <row r="143" spans="1:9" ht="18.75" customHeight="1" x14ac:dyDescent="0.2">
      <c r="A143" s="13" t="s">
        <v>60</v>
      </c>
      <c r="B143" s="57">
        <f>B144+B145+B146+B147</f>
        <v>113730</v>
      </c>
      <c r="C143" s="57">
        <f>C144+C145+C146+C147</f>
        <v>81623.100000000006</v>
      </c>
      <c r="D143" s="57">
        <f>D144+D145+D146+D147</f>
        <v>77050.500000000015</v>
      </c>
      <c r="E143" s="35">
        <f t="shared" si="33"/>
        <v>67.748615141123722</v>
      </c>
      <c r="F143" s="35">
        <f t="shared" si="34"/>
        <v>94.397909415349346</v>
      </c>
      <c r="G143" s="57">
        <f>G144+G145+G146+G147</f>
        <v>76408.499999999985</v>
      </c>
      <c r="H143" s="35">
        <f t="shared" si="36"/>
        <v>100.84022065607887</v>
      </c>
      <c r="I143" s="57">
        <f>I144+I145+I146+I147</f>
        <v>9641.8000000000011</v>
      </c>
    </row>
    <row r="144" spans="1:9" x14ac:dyDescent="0.2">
      <c r="A144" s="10" t="s">
        <v>61</v>
      </c>
      <c r="B144" s="58">
        <v>5311.2</v>
      </c>
      <c r="C144" s="58">
        <v>4426</v>
      </c>
      <c r="D144" s="58">
        <v>4075.1</v>
      </c>
      <c r="E144" s="36">
        <f t="shared" si="33"/>
        <v>76.726540141587591</v>
      </c>
      <c r="F144" s="36">
        <f t="shared" si="34"/>
        <v>92.071848169905095</v>
      </c>
      <c r="G144" s="58">
        <v>3679.7</v>
      </c>
      <c r="H144" s="36">
        <f>$D:$D/$G:$G*100</f>
        <v>110.74544120444602</v>
      </c>
      <c r="I144" s="58">
        <v>422.2</v>
      </c>
    </row>
    <row r="145" spans="1:9" x14ac:dyDescent="0.2">
      <c r="A145" s="10" t="s">
        <v>62</v>
      </c>
      <c r="B145" s="58">
        <v>104816.2</v>
      </c>
      <c r="C145" s="58">
        <v>75176.5</v>
      </c>
      <c r="D145" s="58">
        <v>71543.100000000006</v>
      </c>
      <c r="E145" s="36">
        <f t="shared" si="33"/>
        <v>68.255765807193939</v>
      </c>
      <c r="F145" s="36">
        <f t="shared" si="34"/>
        <v>95.16684070154902</v>
      </c>
      <c r="G145" s="58">
        <v>70628.399999999994</v>
      </c>
      <c r="H145" s="36">
        <f>$D:$D/$G:$G*100</f>
        <v>101.29508809487405</v>
      </c>
      <c r="I145" s="58">
        <v>9096.5</v>
      </c>
    </row>
    <row r="146" spans="1:9" x14ac:dyDescent="0.2">
      <c r="A146" s="10" t="s">
        <v>63</v>
      </c>
      <c r="B146" s="40">
        <v>3602.6</v>
      </c>
      <c r="C146" s="40">
        <v>2020.6</v>
      </c>
      <c r="D146" s="40">
        <v>1432.3</v>
      </c>
      <c r="E146" s="36">
        <f t="shared" si="33"/>
        <v>39.757397435185702</v>
      </c>
      <c r="F146" s="36">
        <f t="shared" si="34"/>
        <v>70.884885677521524</v>
      </c>
      <c r="G146" s="40">
        <v>2100.4</v>
      </c>
      <c r="H146" s="36">
        <f>$D:$D/$G:$G*100</f>
        <v>68.191772995619885</v>
      </c>
      <c r="I146" s="40">
        <v>123.1</v>
      </c>
    </row>
    <row r="147" spans="1:9" x14ac:dyDescent="0.2">
      <c r="A147" s="10" t="s">
        <v>64</v>
      </c>
      <c r="B147" s="58">
        <v>0</v>
      </c>
      <c r="C147" s="58">
        <v>0</v>
      </c>
      <c r="D147" s="58">
        <v>0</v>
      </c>
      <c r="E147" s="36">
        <v>0</v>
      </c>
      <c r="F147" s="36">
        <v>0</v>
      </c>
      <c r="G147" s="58">
        <v>0</v>
      </c>
      <c r="H147" s="36">
        <v>0</v>
      </c>
      <c r="I147" s="58">
        <v>0</v>
      </c>
    </row>
    <row r="148" spans="1:9" ht="16.5" customHeight="1" x14ac:dyDescent="0.2">
      <c r="A148" s="13" t="s">
        <v>71</v>
      </c>
      <c r="B148" s="37">
        <f>B149+B150+B151+B152</f>
        <v>186212.1</v>
      </c>
      <c r="C148" s="37">
        <f t="shared" ref="C148:D148" si="37">C149+C150+C151+C152</f>
        <v>125411.2</v>
      </c>
      <c r="D148" s="37">
        <f t="shared" si="37"/>
        <v>96439.2</v>
      </c>
      <c r="E148" s="35">
        <f>$D:$D/$B:$B*100</f>
        <v>51.789974980143604</v>
      </c>
      <c r="F148" s="35">
        <f>$D:$D/$C:$C*100</f>
        <v>76.898395039677482</v>
      </c>
      <c r="G148" s="37">
        <f t="shared" ref="G148" si="38">G149+G150+G151+G152</f>
        <v>91708.800000000003</v>
      </c>
      <c r="H148" s="35">
        <f>$D:$D/$G:$G*100</f>
        <v>105.15806552915315</v>
      </c>
      <c r="I148" s="37">
        <f t="shared" ref="I148" si="39">I149+I150+I151+I152</f>
        <v>12974.9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60788.7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71723.199999999997</v>
      </c>
      <c r="C150" s="40">
        <v>22232</v>
      </c>
      <c r="D150" s="40">
        <v>22054</v>
      </c>
      <c r="E150" s="36">
        <f>$D:$D/$B:$B*100</f>
        <v>30.748767483882482</v>
      </c>
      <c r="F150" s="36">
        <f>$D:$D/$C:$C*100</f>
        <v>99.199352284994603</v>
      </c>
      <c r="G150" s="40">
        <v>15593.5</v>
      </c>
      <c r="H150" s="36">
        <f>$D:$D/$G:$G*100</f>
        <v>141.43072434026999</v>
      </c>
      <c r="I150" s="40">
        <v>5635.7</v>
      </c>
    </row>
    <row r="151" spans="1:9" x14ac:dyDescent="0.2">
      <c r="A151" s="14" t="s">
        <v>157</v>
      </c>
      <c r="B151" s="40">
        <v>109165.3</v>
      </c>
      <c r="C151" s="40">
        <v>98159.8</v>
      </c>
      <c r="D151" s="40">
        <v>69615.199999999997</v>
      </c>
      <c r="E151" s="36">
        <f>$D:$D/$B:$B*100</f>
        <v>63.770447202545121</v>
      </c>
      <c r="F151" s="36">
        <f>$D:$D/$C:$C*100</f>
        <v>70.920274898685605</v>
      </c>
      <c r="G151" s="40">
        <v>11681</v>
      </c>
      <c r="H151" s="36">
        <f>$D:$D/$G:$G*100</f>
        <v>595.96952315726389</v>
      </c>
      <c r="I151" s="40">
        <v>6975.1</v>
      </c>
    </row>
    <row r="152" spans="1:9" ht="24.75" customHeight="1" x14ac:dyDescent="0.2">
      <c r="A152" s="14" t="s">
        <v>82</v>
      </c>
      <c r="B152" s="40">
        <v>5323.6</v>
      </c>
      <c r="C152" s="40">
        <v>5019.3999999999996</v>
      </c>
      <c r="D152" s="40">
        <v>4770</v>
      </c>
      <c r="E152" s="36">
        <f>$D:$D/$B:$B*100</f>
        <v>89.601021864903444</v>
      </c>
      <c r="F152" s="36">
        <f>$D:$D/$C:$C*100</f>
        <v>95.031278638881147</v>
      </c>
      <c r="G152" s="40">
        <v>3645.6</v>
      </c>
      <c r="H152" s="36">
        <f>$D:$D/$G:$G*100</f>
        <v>130.84265964450296</v>
      </c>
      <c r="I152" s="40">
        <v>364.1</v>
      </c>
    </row>
    <row r="153" spans="1:9" ht="25.5" x14ac:dyDescent="0.2">
      <c r="A153" s="15" t="s">
        <v>94</v>
      </c>
      <c r="B153" s="37">
        <f t="shared" ref="B153:H153" si="40">B154</f>
        <v>0</v>
      </c>
      <c r="C153" s="37">
        <f t="shared" si="40"/>
        <v>0</v>
      </c>
      <c r="D153" s="37">
        <f>D154</f>
        <v>0</v>
      </c>
      <c r="E153" s="37">
        <f t="shared" si="40"/>
        <v>0</v>
      </c>
      <c r="F153" s="37">
        <f t="shared" si="40"/>
        <v>0</v>
      </c>
      <c r="G153" s="37">
        <f t="shared" si="40"/>
        <v>0</v>
      </c>
      <c r="H153" s="40">
        <f t="shared" si="40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58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4999591.4000000004</v>
      </c>
      <c r="C155" s="39">
        <f>C109+C118+C119+C120+C126+C131+C134+C140+C143+C148+C153</f>
        <v>4389239.8</v>
      </c>
      <c r="D155" s="39">
        <f>D109+D118+D119+D120+D126+D131+D134+D140+D143+D148+D153</f>
        <v>3806123.0000000005</v>
      </c>
      <c r="E155" s="38">
        <f>$D:$D/$B:$B*100</f>
        <v>76.128681235830598</v>
      </c>
      <c r="F155" s="38">
        <f>$D:$D/$C:$C*100</f>
        <v>86.714856636449909</v>
      </c>
      <c r="G155" s="39">
        <f>G109+G118+G119+G120+G126+G131+G134+G140+G143+G148+G153</f>
        <v>4036128</v>
      </c>
      <c r="H155" s="35">
        <f>$D:$D/$G:$G*100</f>
        <v>94.301345249704681</v>
      </c>
      <c r="I155" s="39">
        <f>I109+I118+I119+I120+I126+I131+I134+I140+I143+I148+I153</f>
        <v>541637.80000000005</v>
      </c>
    </row>
    <row r="156" spans="1:9" ht="24" customHeight="1" x14ac:dyDescent="0.2">
      <c r="A156" s="16" t="s">
        <v>66</v>
      </c>
      <c r="B156" s="39">
        <f>B107-B155</f>
        <v>-764817.50000000093</v>
      </c>
      <c r="C156" s="39">
        <f>C107-C155</f>
        <v>-668619.29999999981</v>
      </c>
      <c r="D156" s="39">
        <f>D107-D155</f>
        <v>-306009.60000000009</v>
      </c>
      <c r="E156" s="39"/>
      <c r="F156" s="39"/>
      <c r="G156" s="39">
        <f>G107-G155</f>
        <v>-337354.89999999944</v>
      </c>
      <c r="H156" s="46"/>
      <c r="I156" s="39">
        <f>I107-I155</f>
        <v>24014.199999999837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171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512045.30000000005</v>
      </c>
      <c r="E158" s="40"/>
      <c r="F158" s="40"/>
      <c r="G158" s="62"/>
      <c r="H158" s="47"/>
      <c r="I158" s="37">
        <f>SUM(I160,I161)</f>
        <v>24014.199999999997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7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307806.7</v>
      </c>
      <c r="E160" s="40"/>
      <c r="F160" s="40"/>
      <c r="G160" s="40"/>
      <c r="H160" s="47"/>
      <c r="I160" s="40">
        <v>-74037.7</v>
      </c>
    </row>
    <row r="161" spans="1:9" x14ac:dyDescent="0.2">
      <c r="A161" s="3" t="s">
        <v>70</v>
      </c>
      <c r="B161" s="40">
        <v>55823.5</v>
      </c>
      <c r="C161" s="40"/>
      <c r="D161" s="40">
        <v>204238.6</v>
      </c>
      <c r="E161" s="40"/>
      <c r="F161" s="40"/>
      <c r="G161" s="40"/>
      <c r="H161" s="47"/>
      <c r="I161" s="40">
        <v>98051.9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8"/>
      <c r="I162" s="41"/>
    </row>
    <row r="163" spans="1:9" ht="12" customHeight="1" x14ac:dyDescent="0.25">
      <c r="A163" s="17"/>
    </row>
    <row r="164" spans="1:9" hidden="1" x14ac:dyDescent="0.25">
      <c r="A164" s="18"/>
      <c r="B164" s="63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2024-11-28T05:46:46Z</cp:lastPrinted>
  <dcterms:created xsi:type="dcterms:W3CDTF">2010-09-10T01:16:58Z</dcterms:created>
  <dcterms:modified xsi:type="dcterms:W3CDTF">2024-12-05T08:53:29Z</dcterms:modified>
</cp:coreProperties>
</file>