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H59" i="1" l="1"/>
  <c r="F59" i="1"/>
  <c r="E59" i="1"/>
  <c r="I59" i="1"/>
  <c r="I57" i="1"/>
  <c r="G59" i="1"/>
  <c r="G57" i="1"/>
  <c r="D57" i="1"/>
  <c r="C57" i="1"/>
  <c r="C59" i="1"/>
  <c r="D59" i="1"/>
  <c r="B59" i="1"/>
  <c r="H53" i="1"/>
  <c r="C9" i="1"/>
  <c r="H52" i="1" l="1"/>
  <c r="H71" i="1"/>
  <c r="H94" i="1"/>
  <c r="H96" i="1"/>
  <c r="H119" i="1"/>
  <c r="H118" i="1"/>
  <c r="H122" i="1"/>
  <c r="H121" i="1"/>
  <c r="H140" i="1"/>
  <c r="H139" i="1"/>
  <c r="H138" i="1"/>
  <c r="D152" i="1" l="1"/>
  <c r="B152" i="1"/>
  <c r="E122" i="1" l="1"/>
  <c r="E121" i="1"/>
  <c r="H89" i="1"/>
  <c r="H82" i="1" l="1"/>
  <c r="H51" i="1"/>
  <c r="E17" i="1" l="1"/>
  <c r="E16" i="1"/>
  <c r="E20" i="1" l="1"/>
  <c r="F145" i="1" l="1"/>
  <c r="E145" i="1"/>
  <c r="I142" i="1" l="1"/>
  <c r="G142" i="1"/>
  <c r="C142" i="1"/>
  <c r="D142" i="1"/>
  <c r="B142" i="1"/>
  <c r="D33" i="1" l="1"/>
  <c r="C44" i="1" l="1"/>
  <c r="D44" i="1"/>
  <c r="G44" i="1"/>
  <c r="I44" i="1"/>
  <c r="B44" i="1"/>
  <c r="G63" i="1"/>
  <c r="I63" i="1"/>
  <c r="H44" i="1" l="1"/>
  <c r="F44" i="1"/>
  <c r="E44" i="1"/>
  <c r="I152" i="1" l="1"/>
  <c r="I9" i="1" l="1"/>
  <c r="D9" i="1"/>
  <c r="B9" i="1"/>
  <c r="G9" i="1" l="1"/>
  <c r="H15" i="1" l="1"/>
  <c r="E15" i="1"/>
  <c r="I147" i="1" l="1"/>
  <c r="I137" i="1"/>
  <c r="I134" i="1"/>
  <c r="I128" i="1"/>
  <c r="I125" i="1"/>
  <c r="I120" i="1"/>
  <c r="I114" i="1"/>
  <c r="I103" i="1"/>
  <c r="I92" i="1"/>
  <c r="I91" i="1" s="1"/>
  <c r="I41" i="1"/>
  <c r="I36" i="1"/>
  <c r="I33" i="1"/>
  <c r="I31" i="1" s="1"/>
  <c r="I24" i="1"/>
  <c r="I23" i="1" s="1"/>
  <c r="I18" i="1"/>
  <c r="I7" i="1"/>
  <c r="E51" i="1"/>
  <c r="F51" i="1"/>
  <c r="I149" i="1" l="1"/>
  <c r="I90" i="1"/>
  <c r="I101" i="1" s="1"/>
  <c r="F52" i="1"/>
  <c r="H40" i="1"/>
  <c r="I150" i="1" l="1"/>
  <c r="E49" i="1"/>
  <c r="H47" i="1"/>
  <c r="C63" i="1" l="1"/>
  <c r="C41" i="1"/>
  <c r="C36" i="1"/>
  <c r="C33" i="1"/>
  <c r="C31" i="1" s="1"/>
  <c r="C24" i="1"/>
  <c r="C23" i="1" s="1"/>
  <c r="C18" i="1"/>
  <c r="C7" i="1"/>
  <c r="C90" i="1" l="1"/>
  <c r="D41" i="1"/>
  <c r="B57" i="1" l="1"/>
  <c r="G114" i="1" l="1"/>
  <c r="C114" i="1"/>
  <c r="D114" i="1"/>
  <c r="B114" i="1"/>
  <c r="G24" i="1"/>
  <c r="D24" i="1"/>
  <c r="D23" i="1" s="1"/>
  <c r="G125" i="1" l="1"/>
  <c r="H26" i="1" l="1"/>
  <c r="H25" i="1"/>
  <c r="F124" i="1" l="1"/>
  <c r="E29" i="1"/>
  <c r="B103" i="1" l="1"/>
  <c r="C103" i="1"/>
  <c r="D103" i="1"/>
  <c r="G103" i="1"/>
  <c r="E124" i="1" l="1"/>
  <c r="F78" i="1" l="1"/>
  <c r="F26" i="1" l="1"/>
  <c r="E26" i="1"/>
  <c r="H146" i="1"/>
  <c r="H144" i="1"/>
  <c r="H117" i="1"/>
  <c r="H113" i="1"/>
  <c r="H112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14" i="1" l="1"/>
  <c r="B24" i="1"/>
  <c r="B23" i="1" s="1"/>
  <c r="H28" i="1"/>
  <c r="H14" i="1"/>
  <c r="F14" i="1"/>
  <c r="E14" i="1"/>
  <c r="H24" i="1" l="1"/>
  <c r="E24" i="1"/>
  <c r="F24" i="1"/>
  <c r="D137" i="1"/>
  <c r="C137" i="1"/>
  <c r="B137" i="1"/>
  <c r="G137" i="1"/>
  <c r="F23" i="1" l="1"/>
  <c r="E23" i="1"/>
  <c r="H23" i="1"/>
  <c r="E110" i="1"/>
  <c r="E107" i="1"/>
  <c r="H99" i="1"/>
  <c r="F82" i="1"/>
  <c r="E82" i="1"/>
  <c r="F76" i="1"/>
  <c r="F72" i="1"/>
  <c r="E64" i="1"/>
  <c r="E105" i="1" l="1"/>
  <c r="H11" i="1" l="1"/>
  <c r="E79" i="1" l="1"/>
  <c r="B63" i="1"/>
  <c r="D63" i="1"/>
  <c r="E76" i="1"/>
  <c r="C125" i="1"/>
  <c r="D125" i="1"/>
  <c r="B125" i="1"/>
  <c r="E126" i="1"/>
  <c r="E8" i="1"/>
  <c r="F8" i="1"/>
  <c r="H8" i="1"/>
  <c r="B7" i="1"/>
  <c r="D7" i="1"/>
  <c r="G7" i="1"/>
  <c r="E11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2" i="1"/>
  <c r="B91" i="1" s="1"/>
  <c r="C92" i="1"/>
  <c r="C91" i="1" s="1"/>
  <c r="D92" i="1"/>
  <c r="D91" i="1" s="1"/>
  <c r="G92" i="1"/>
  <c r="G91" i="1" s="1"/>
  <c r="E93" i="1"/>
  <c r="F93" i="1"/>
  <c r="H93" i="1"/>
  <c r="E94" i="1"/>
  <c r="E95" i="1"/>
  <c r="F95" i="1"/>
  <c r="H95" i="1"/>
  <c r="E96" i="1"/>
  <c r="H100" i="1"/>
  <c r="E104" i="1"/>
  <c r="F104" i="1"/>
  <c r="H104" i="1"/>
  <c r="F105" i="1"/>
  <c r="H105" i="1"/>
  <c r="E106" i="1"/>
  <c r="F106" i="1"/>
  <c r="H106" i="1"/>
  <c r="E108" i="1"/>
  <c r="F108" i="1"/>
  <c r="H108" i="1"/>
  <c r="E111" i="1"/>
  <c r="F111" i="1"/>
  <c r="H111" i="1"/>
  <c r="E112" i="1"/>
  <c r="F112" i="1"/>
  <c r="E113" i="1"/>
  <c r="F113" i="1"/>
  <c r="E117" i="1"/>
  <c r="F117" i="1"/>
  <c r="E118" i="1"/>
  <c r="E119" i="1"/>
  <c r="B120" i="1"/>
  <c r="C120" i="1"/>
  <c r="D120" i="1"/>
  <c r="G120" i="1"/>
  <c r="F121" i="1"/>
  <c r="F122" i="1"/>
  <c r="E123" i="1"/>
  <c r="F123" i="1"/>
  <c r="H123" i="1"/>
  <c r="E127" i="1"/>
  <c r="B128" i="1"/>
  <c r="C128" i="1"/>
  <c r="D128" i="1"/>
  <c r="G128" i="1"/>
  <c r="E129" i="1"/>
  <c r="F129" i="1"/>
  <c r="H129" i="1"/>
  <c r="E130" i="1"/>
  <c r="F130" i="1"/>
  <c r="H130" i="1"/>
  <c r="E131" i="1"/>
  <c r="F131" i="1"/>
  <c r="H131" i="1"/>
  <c r="E132" i="1"/>
  <c r="F132" i="1"/>
  <c r="H132" i="1"/>
  <c r="E133" i="1"/>
  <c r="F133" i="1"/>
  <c r="H133" i="1"/>
  <c r="B134" i="1"/>
  <c r="C134" i="1"/>
  <c r="D134" i="1"/>
  <c r="G134" i="1"/>
  <c r="E135" i="1"/>
  <c r="F135" i="1"/>
  <c r="H135" i="1"/>
  <c r="E136" i="1"/>
  <c r="F136" i="1"/>
  <c r="H136" i="1"/>
  <c r="E138" i="1"/>
  <c r="E139" i="1"/>
  <c r="F139" i="1"/>
  <c r="E140" i="1"/>
  <c r="F140" i="1"/>
  <c r="H143" i="1"/>
  <c r="E144" i="1"/>
  <c r="F144" i="1"/>
  <c r="E146" i="1"/>
  <c r="F146" i="1"/>
  <c r="B147" i="1"/>
  <c r="C147" i="1"/>
  <c r="D147" i="1"/>
  <c r="E147" i="1"/>
  <c r="F147" i="1"/>
  <c r="G147" i="1"/>
  <c r="H147" i="1"/>
  <c r="D90" i="1" l="1"/>
  <c r="D101" i="1" s="1"/>
  <c r="G90" i="1"/>
  <c r="G101" i="1" s="1"/>
  <c r="B90" i="1"/>
  <c r="B101" i="1" s="1"/>
  <c r="E31" i="1"/>
  <c r="F31" i="1"/>
  <c r="F33" i="1"/>
  <c r="H31" i="1"/>
  <c r="H63" i="1"/>
  <c r="E103" i="1"/>
  <c r="E57" i="1"/>
  <c r="H36" i="1"/>
  <c r="E9" i="1"/>
  <c r="E142" i="1"/>
  <c r="E137" i="1"/>
  <c r="F120" i="1"/>
  <c r="G149" i="1"/>
  <c r="F142" i="1"/>
  <c r="F137" i="1"/>
  <c r="H128" i="1"/>
  <c r="H142" i="1"/>
  <c r="C149" i="1"/>
  <c r="E114" i="1"/>
  <c r="F91" i="1"/>
  <c r="H57" i="1"/>
  <c r="B149" i="1"/>
  <c r="H7" i="1"/>
  <c r="F57" i="1"/>
  <c r="F128" i="1"/>
  <c r="E120" i="1"/>
  <c r="E92" i="1"/>
  <c r="E36" i="1"/>
  <c r="E128" i="1"/>
  <c r="F92" i="1"/>
  <c r="E134" i="1"/>
  <c r="E125" i="1"/>
  <c r="D149" i="1"/>
  <c r="E33" i="1"/>
  <c r="F36" i="1"/>
  <c r="H33" i="1"/>
  <c r="F18" i="1"/>
  <c r="F9" i="1"/>
  <c r="E7" i="1"/>
  <c r="H9" i="1"/>
  <c r="H91" i="1"/>
  <c r="F7" i="1"/>
  <c r="H103" i="1"/>
  <c r="F114" i="1"/>
  <c r="F63" i="1"/>
  <c r="E18" i="1"/>
  <c r="F134" i="1"/>
  <c r="H134" i="1"/>
  <c r="H120" i="1"/>
  <c r="E63" i="1"/>
  <c r="F103" i="1"/>
  <c r="E91" i="1"/>
  <c r="H92" i="1"/>
  <c r="H18" i="1"/>
  <c r="D150" i="1" l="1"/>
  <c r="C101" i="1"/>
  <c r="C150" i="1" s="1"/>
  <c r="G150" i="1"/>
  <c r="E149" i="1"/>
  <c r="F149" i="1"/>
  <c r="H149" i="1"/>
  <c r="B150" i="1"/>
  <c r="H90" i="1"/>
  <c r="E90" i="1"/>
  <c r="F90" i="1" l="1"/>
  <c r="H101" i="1"/>
  <c r="E101" i="1"/>
  <c r="F101" i="1"/>
</calcChain>
</file>

<file path=xl/sharedStrings.xml><?xml version="1.0" encoding="utf-8"?>
<sst xmlns="http://schemas.openxmlformats.org/spreadsheetml/2006/main" count="167" uniqueCount="166">
  <si>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</si>
  <si>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</si>
  <si>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</si>
  <si>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</si>
  <si>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</si>
  <si>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</si>
  <si>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</si>
  <si>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</si>
  <si>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</si>
  <si>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</si>
  <si>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</si>
  <si>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</si>
  <si>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</si>
  <si>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</si>
  <si>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</si>
  <si>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</si>
  <si>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</si>
  <si>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</si>
  <si>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</si>
  <si>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</si>
  <si>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</si>
  <si>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</si>
  <si>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</si>
  <si>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</si>
  <si>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</si>
  <si>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</si>
  <si>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</si>
  <si>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</si>
  <si>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</si>
  <si>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</si>
  <si>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</si>
  <si>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</si>
  <si>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</si>
  <si>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</si>
  <si>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</si>
  <si>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</si>
  <si>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</si>
  <si>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</si>
  <si>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</si>
  <si>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</si>
  <si>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</si>
  <si>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</si>
  <si>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</si>
  <si>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</si>
  <si>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</si>
  <si>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</si>
  <si>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</si>
  <si>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</si>
  <si>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</si>
  <si>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</si>
  <si>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</si>
  <si>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</si>
  <si>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</si>
  <si>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</si>
  <si>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</si>
  <si>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</si>
  <si>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</si>
  <si>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</si>
  <si>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</si>
  <si>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</si>
  <si>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</si>
  <si>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</si>
  <si>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</si>
  <si>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</si>
  <si>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</si>
  <si>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</si>
  <si>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</si>
  <si>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</si>
  <si>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</si>
  <si>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</si>
  <si>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</si>
  <si>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</si>
  <si>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</si>
  <si>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</si>
  <si>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</si>
  <si>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</si>
  <si>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</si>
  <si>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</si>
  <si>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</si>
  <si>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</si>
  <si>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</si>
  <si>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</si>
  <si>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</si>
  <si>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</si>
  <si>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</si>
  <si>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</si>
  <si>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</si>
  <si>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</si>
  <si>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</si>
  <si>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</si>
  <si>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</si>
  <si>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</si>
  <si>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</si>
  <si>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</si>
  <si>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</si>
  <si>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</si>
  <si>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</si>
  <si>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</si>
  <si>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</si>
  <si>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</si>
  <si>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</si>
  <si>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</si>
  <si>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</si>
  <si>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</si>
  <si>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</si>
  <si>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</si>
  <si>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</si>
  <si>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</si>
  <si>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</si>
  <si>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</si>
  <si>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</si>
  <si>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</si>
  <si>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</si>
  <si>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</si>
  <si>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</si>
  <si>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</si>
  <si>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</si>
  <si>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</si>
  <si>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</si>
  <si>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</si>
  <si>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</si>
  <si>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</si>
  <si>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</si>
  <si>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</si>
  <si>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</si>
  <si>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</si>
  <si>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</si>
  <si>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</si>
  <si>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</si>
  <si>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</si>
  <si>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</si>
  <si>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</si>
  <si>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</si>
  <si>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</si>
  <si>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</si>
  <si>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</si>
  <si>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</si>
  <si>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</si>
  <si>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</si>
  <si>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</si>
  <si>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</si>
  <si>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</si>
  <si>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</si>
  <si>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</si>
  <si>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</si>
  <si>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</si>
  <si>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</si>
  <si>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</si>
  <si>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</si>
  <si>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</si>
  <si>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</si>
  <si>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</si>
  <si>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</si>
  <si>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</si>
  <si>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</si>
  <si>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</si>
  <si>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</si>
  <si>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</si>
  <si>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</si>
  <si>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</si>
  <si>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</si>
  <si>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на 01 марта 2024 года</t>
  </si>
  <si>
    <t>План за 2 месяца 2024г.</t>
  </si>
  <si>
    <t>На  01.03.2024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</si>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</sst>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"/>
  <sheetViews>
    <sheetView tabSelected="1" topLeftCell="A137" zoomScaleNormal="100" workbookViewId="0">
      <selection activeCell="S168" sqref="S168"/>
    </sheetView>
  </sheetViews>
  <sheetFormatPr defaultRowHeight="15" x14ac:dyDescent="0.25"/>
  <cols>
    <col min="1" max="1" width="44.85546875" style="21" customWidth="1"/>
    <col min="2" max="2" width="14" style="43" customWidth="1"/>
    <col min="3" max="3" width="13.7109375" style="43" customWidth="1"/>
    <col min="4" max="5" width="12.7109375" style="43" customWidth="1"/>
    <col min="6" max="6" width="11.85546875" style="43" customWidth="1"/>
    <col min="7" max="7" width="12.42578125" style="43" customWidth="1"/>
    <col min="8" max="8" width="10" style="43" customWidth="1"/>
    <col min="9" max="9" width="12.5703125" style="43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68"/>
    </row>
    <row r="2" spans="1:16" ht="19.5" customHeight="1" x14ac:dyDescent="0.25">
      <c r="A2" s="57" t="s">
        <v>161</v>
      </c>
      <c r="B2" s="57"/>
      <c r="C2" s="57"/>
      <c r="D2" s="57"/>
      <c r="E2" s="57"/>
      <c r="F2" s="57"/>
      <c r="G2" s="57"/>
      <c r="H2" s="57"/>
      <c r="I2" s="69"/>
    </row>
    <row r="3" spans="1:16" ht="5.25" hidden="1" customHeight="1" x14ac:dyDescent="0.25">
      <c r="A3" s="58" t="s">
        <v>1</v>
      </c>
      <c r="B3" s="58"/>
      <c r="C3" s="58"/>
      <c r="D3" s="58"/>
      <c r="E3" s="58"/>
      <c r="F3" s="58"/>
      <c r="G3" s="58"/>
      <c r="H3" s="58"/>
      <c r="I3" s="70"/>
    </row>
    <row r="4" spans="1:16" ht="70.5" customHeight="1" thickBot="1" x14ac:dyDescent="0.25">
      <c r="A4" s="28" t="s">
        <v>2</v>
      </c>
      <c r="B4" s="34" t="s">
        <v>3</v>
      </c>
      <c r="C4" s="34" t="s">
        <v>162</v>
      </c>
      <c r="D4" s="34" t="s">
        <v>76</v>
      </c>
      <c r="E4" s="34" t="s">
        <v>75</v>
      </c>
      <c r="F4" s="34" t="s">
        <v>77</v>
      </c>
      <c r="G4" s="34" t="s">
        <v>159</v>
      </c>
      <c r="H4" s="45" t="s">
        <v>74</v>
      </c>
      <c r="I4" s="34" t="s">
        <v>79</v>
      </c>
    </row>
    <row r="5" spans="1:16" ht="18" customHeight="1" thickBot="1" x14ac:dyDescent="0.25">
      <c r="A5" s="29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46">
        <v>8</v>
      </c>
      <c r="I5" s="71">
        <v>9</v>
      </c>
    </row>
    <row r="6" spans="1:16" ht="24.75" customHeight="1" x14ac:dyDescent="0.2">
      <c r="A6" s="59" t="s">
        <v>4</v>
      </c>
      <c r="B6" s="60"/>
      <c r="C6" s="60"/>
      <c r="D6" s="60"/>
      <c r="E6" s="60"/>
      <c r="F6" s="60"/>
      <c r="G6" s="60"/>
      <c r="H6" s="60"/>
      <c r="I6" s="61"/>
    </row>
    <row r="7" spans="1:16" ht="14.25" x14ac:dyDescent="0.2">
      <c r="A7" s="5" t="s">
        <v>5</v>
      </c>
      <c r="B7" s="36">
        <f>B8+B9</f>
        <v>519499.6</v>
      </c>
      <c r="C7" s="36">
        <f>C8+C9</f>
        <v>56765.4</v>
      </c>
      <c r="D7" s="36">
        <f>D8+D9</f>
        <v>61806.8</v>
      </c>
      <c r="E7" s="36">
        <f>$D:$D/$B:$B*100</f>
        <v>11.897372009526091</v>
      </c>
      <c r="F7" s="36">
        <f>$D:$D/$C:$C*100</f>
        <v>108.88111419984709</v>
      </c>
      <c r="G7" s="36">
        <f>G8+G9</f>
        <v>8335.4</v>
      </c>
      <c r="H7" s="36">
        <f>$D:$D/$G:$G*100</f>
        <v>741.49770856827513</v>
      </c>
      <c r="I7" s="36">
        <f>I8+I9</f>
        <v>42780.499999999993</v>
      </c>
    </row>
    <row r="8" spans="1:16" ht="25.5" x14ac:dyDescent="0.2">
      <c r="A8" s="33" t="s">
        <v>6</v>
      </c>
      <c r="B8" s="38">
        <v>12938</v>
      </c>
      <c r="C8" s="38">
        <v>1800</v>
      </c>
      <c r="D8" s="38">
        <v>5752.3</v>
      </c>
      <c r="E8" s="36">
        <f>$D:$D/$B:$B*100</f>
        <v>44.460503941876645</v>
      </c>
      <c r="F8" s="36">
        <f>$D:$D/$C:$C*100</f>
        <v>319.57222222222225</v>
      </c>
      <c r="G8" s="38">
        <v>1333.6</v>
      </c>
      <c r="H8" s="36">
        <f>$D:$D/$G:$G*100</f>
        <v>431.33623275344934</v>
      </c>
      <c r="I8" s="38">
        <v>777.5</v>
      </c>
    </row>
    <row r="9" spans="1:16" ht="12.75" customHeight="1" x14ac:dyDescent="0.2">
      <c r="A9" s="66" t="s">
        <v>78</v>
      </c>
      <c r="B9" s="64">
        <f>B11+B12+B13+B14+B15+B16+B17</f>
        <v>506561.6</v>
      </c>
      <c r="C9" s="64">
        <f>C11+C12+C13+C14+C15+C16+C17</f>
        <v>54965.4</v>
      </c>
      <c r="D9" s="64">
        <f>D11+D12+D13+D14+D15+D16+D17</f>
        <v>56054.5</v>
      </c>
      <c r="E9" s="62">
        <f>$D:$D/$B:$B*100</f>
        <v>11.065682831071285</v>
      </c>
      <c r="F9" s="64">
        <f>$D:$D/$C:$C*100</f>
        <v>101.98142831672288</v>
      </c>
      <c r="G9" s="64">
        <f>G11+G12+G13+G14+G15+G17</f>
        <v>7001.8</v>
      </c>
      <c r="H9" s="62">
        <f>$D:$D/$G:$G*100</f>
        <v>800.57270987460379</v>
      </c>
      <c r="I9" s="64">
        <f>I11+I12+I13+I14+I15+I16+I17</f>
        <v>42002.999999999993</v>
      </c>
      <c r="N9" s="31"/>
      <c r="O9" s="31"/>
      <c r="P9" s="31"/>
    </row>
    <row r="10" spans="1:16" ht="12.75" customHeight="1" x14ac:dyDescent="0.2">
      <c r="A10" s="67"/>
      <c r="B10" s="72"/>
      <c r="C10" s="72"/>
      <c r="D10" s="72"/>
      <c r="E10" s="63"/>
      <c r="F10" s="65"/>
      <c r="G10" s="72"/>
      <c r="H10" s="63"/>
      <c r="I10" s="72"/>
      <c r="N10" s="31"/>
      <c r="O10" s="31"/>
      <c r="P10" s="31"/>
    </row>
    <row r="11" spans="1:16" ht="51" customHeight="1" x14ac:dyDescent="0.2">
      <c r="A11" s="1" t="s">
        <v>83</v>
      </c>
      <c r="B11" s="41">
        <v>487504.3</v>
      </c>
      <c r="C11" s="41">
        <v>52802.8</v>
      </c>
      <c r="D11" s="41">
        <v>53477.3</v>
      </c>
      <c r="E11" s="37">
        <f t="shared" ref="E11:E26" si="0">$D:$D/$B:$B*100</f>
        <v>10.969605806553913</v>
      </c>
      <c r="F11" s="37">
        <f>$D:$D/$C:$C*100</f>
        <v>101.27739438060104</v>
      </c>
      <c r="G11" s="41">
        <v>6868.3</v>
      </c>
      <c r="H11" s="37">
        <f>$D:$D/$G:$G*100</f>
        <v>778.61042761673195</v>
      </c>
      <c r="I11" s="41">
        <v>40422.199999999997</v>
      </c>
      <c r="N11" s="31"/>
      <c r="O11" s="31"/>
      <c r="P11" s="31"/>
    </row>
    <row r="12" spans="1:16" ht="89.25" x14ac:dyDescent="0.2">
      <c r="A12" s="2" t="s">
        <v>101</v>
      </c>
      <c r="B12" s="41">
        <v>2013.1</v>
      </c>
      <c r="C12" s="41">
        <v>52.5</v>
      </c>
      <c r="D12" s="41">
        <v>11.7</v>
      </c>
      <c r="E12" s="37">
        <f t="shared" si="0"/>
        <v>0.58119318464060399</v>
      </c>
      <c r="F12" s="37">
        <v>0</v>
      </c>
      <c r="G12" s="41">
        <v>-38.700000000000003</v>
      </c>
      <c r="H12" s="37">
        <f>$D:$D/$G:$G*100</f>
        <v>-30.232558139534881</v>
      </c>
      <c r="I12" s="41">
        <v>-2.5</v>
      </c>
      <c r="N12" s="31"/>
      <c r="O12" s="32"/>
      <c r="P12" s="31"/>
    </row>
    <row r="13" spans="1:16" ht="25.5" x14ac:dyDescent="0.2">
      <c r="A13" s="3" t="s">
        <v>84</v>
      </c>
      <c r="B13" s="41">
        <v>4437</v>
      </c>
      <c r="C13" s="41">
        <v>560</v>
      </c>
      <c r="D13" s="41">
        <v>573.5</v>
      </c>
      <c r="E13" s="37">
        <f t="shared" si="0"/>
        <v>12.925400045075502</v>
      </c>
      <c r="F13" s="37">
        <f>$D:$D/$C:$C*100</f>
        <v>102.41071428571429</v>
      </c>
      <c r="G13" s="41">
        <v>-388.7</v>
      </c>
      <c r="H13" s="37">
        <f>$D:$D/$G:$G*100</f>
        <v>-147.54309235914587</v>
      </c>
      <c r="I13" s="41">
        <v>187.5</v>
      </c>
      <c r="N13" s="31"/>
      <c r="O13" s="31"/>
      <c r="P13" s="31"/>
    </row>
    <row r="14" spans="1:16" ht="65.25" customHeight="1" x14ac:dyDescent="0.2">
      <c r="A14" s="6" t="s">
        <v>90</v>
      </c>
      <c r="B14" s="41">
        <v>8860.1</v>
      </c>
      <c r="C14" s="41">
        <v>1000.1</v>
      </c>
      <c r="D14" s="41">
        <v>1178.4000000000001</v>
      </c>
      <c r="E14" s="37">
        <f t="shared" si="0"/>
        <v>13.300075619913997</v>
      </c>
      <c r="F14" s="37">
        <f>$D:$D/$C:$C*100</f>
        <v>117.82821717828217</v>
      </c>
      <c r="G14" s="41">
        <v>341.4</v>
      </c>
      <c r="H14" s="37">
        <f>$D:$D/$G:$G*100</f>
        <v>345.16695957820741</v>
      </c>
      <c r="I14" s="41">
        <v>689.7</v>
      </c>
    </row>
    <row r="15" spans="1:16" ht="48.75" customHeight="1" x14ac:dyDescent="0.2">
      <c r="A15" s="25" t="s">
        <v>132</v>
      </c>
      <c r="B15" s="41">
        <v>1649.7</v>
      </c>
      <c r="C15" s="41">
        <v>380</v>
      </c>
      <c r="D15" s="41">
        <v>636.5</v>
      </c>
      <c r="E15" s="37">
        <f t="shared" si="0"/>
        <v>38.582772625325816</v>
      </c>
      <c r="F15" s="37">
        <v>0</v>
      </c>
      <c r="G15" s="41">
        <v>219.5</v>
      </c>
      <c r="H15" s="37">
        <f>$D:$D/$G:$G*100</f>
        <v>289.9772209567198</v>
      </c>
      <c r="I15" s="41">
        <v>537.70000000000005</v>
      </c>
    </row>
    <row r="16" spans="1:16" ht="60" customHeight="1" x14ac:dyDescent="0.2">
      <c r="A16" s="25" t="s">
        <v>153</v>
      </c>
      <c r="B16" s="41">
        <v>1857.4</v>
      </c>
      <c r="C16" s="41">
        <v>100</v>
      </c>
      <c r="D16" s="41">
        <v>105.2</v>
      </c>
      <c r="E16" s="37">
        <f t="shared" si="0"/>
        <v>5.6638311618391297</v>
      </c>
      <c r="F16" s="37">
        <v>0</v>
      </c>
      <c r="G16" s="41">
        <v>0</v>
      </c>
      <c r="H16" s="37">
        <v>0</v>
      </c>
      <c r="I16" s="41">
        <v>168</v>
      </c>
    </row>
    <row r="17" spans="1:9" ht="61.5" customHeight="1" x14ac:dyDescent="0.2">
      <c r="A17" s="25" t="s">
        <v>152</v>
      </c>
      <c r="B17" s="41">
        <v>240</v>
      </c>
      <c r="C17" s="41">
        <v>70</v>
      </c>
      <c r="D17" s="41">
        <v>71.900000000000006</v>
      </c>
      <c r="E17" s="37">
        <f t="shared" si="0"/>
        <v>29.958333333333336</v>
      </c>
      <c r="F17" s="37">
        <v>0</v>
      </c>
      <c r="G17" s="41">
        <v>0</v>
      </c>
      <c r="H17" s="37">
        <v>0</v>
      </c>
      <c r="I17" s="41">
        <v>0.4</v>
      </c>
    </row>
    <row r="18" spans="1:9" ht="39.75" customHeight="1" x14ac:dyDescent="0.2">
      <c r="A18" s="20" t="s">
        <v>95</v>
      </c>
      <c r="B18" s="73">
        <f>B19+B20+B21+B22</f>
        <v>65533.299999999996</v>
      </c>
      <c r="C18" s="73">
        <f>C19+C20+C21+C22</f>
        <v>11555.8</v>
      </c>
      <c r="D18" s="73">
        <f>D19+D20+D21+D22</f>
        <v>11485.8</v>
      </c>
      <c r="E18" s="36">
        <f t="shared" si="0"/>
        <v>17.526662017630731</v>
      </c>
      <c r="F18" s="36">
        <f t="shared" ref="F18:F26" si="1">$D:$D/$C:$C*100</f>
        <v>99.394243583308821</v>
      </c>
      <c r="G18" s="73">
        <f>G19+G20+G21+G22</f>
        <v>7116.3</v>
      </c>
      <c r="H18" s="36">
        <f t="shared" ref="H18:H26" si="2">$D:$D/$G:$G*100</f>
        <v>161.40128999620589</v>
      </c>
      <c r="I18" s="73">
        <f>I19+I20+I21+I22</f>
        <v>5754</v>
      </c>
    </row>
    <row r="19" spans="1:9" ht="37.5" customHeight="1" x14ac:dyDescent="0.2">
      <c r="A19" s="8" t="s">
        <v>96</v>
      </c>
      <c r="B19" s="41">
        <v>34190.5</v>
      </c>
      <c r="C19" s="41">
        <v>5651.2</v>
      </c>
      <c r="D19" s="41">
        <v>5526</v>
      </c>
      <c r="E19" s="37">
        <f t="shared" si="0"/>
        <v>16.162384288033227</v>
      </c>
      <c r="F19" s="37">
        <f t="shared" si="1"/>
        <v>97.784541336353342</v>
      </c>
      <c r="G19" s="41">
        <v>3703.9</v>
      </c>
      <c r="H19" s="37">
        <f t="shared" si="2"/>
        <v>149.19409271308621</v>
      </c>
      <c r="I19" s="41">
        <v>2789.2</v>
      </c>
    </row>
    <row r="20" spans="1:9" ht="56.25" customHeight="1" x14ac:dyDescent="0.2">
      <c r="A20" s="8" t="s">
        <v>97</v>
      </c>
      <c r="B20" s="41">
        <v>164.5</v>
      </c>
      <c r="C20" s="41">
        <v>20.8</v>
      </c>
      <c r="D20" s="41">
        <v>27.4</v>
      </c>
      <c r="E20" s="37">
        <f t="shared" si="0"/>
        <v>16.656534954407292</v>
      </c>
      <c r="F20" s="37">
        <f t="shared" si="1"/>
        <v>131.73076923076923</v>
      </c>
      <c r="G20" s="41">
        <v>13.4</v>
      </c>
      <c r="H20" s="37">
        <f t="shared" si="2"/>
        <v>204.47761194029849</v>
      </c>
      <c r="I20" s="41">
        <v>14.9</v>
      </c>
    </row>
    <row r="21" spans="1:9" ht="55.5" customHeight="1" x14ac:dyDescent="0.2">
      <c r="A21" s="8" t="s">
        <v>98</v>
      </c>
      <c r="B21" s="41">
        <v>35462.199999999997</v>
      </c>
      <c r="C21" s="41">
        <v>6487.5</v>
      </c>
      <c r="D21" s="41">
        <v>6436.4</v>
      </c>
      <c r="E21" s="37">
        <f t="shared" si="0"/>
        <v>18.150030172972912</v>
      </c>
      <c r="F21" s="37">
        <f t="shared" si="1"/>
        <v>99.212331406551058</v>
      </c>
      <c r="G21" s="41">
        <v>3773.2</v>
      </c>
      <c r="H21" s="37">
        <f t="shared" si="2"/>
        <v>170.58199936393513</v>
      </c>
      <c r="I21" s="41">
        <v>3175.5</v>
      </c>
    </row>
    <row r="22" spans="1:9" ht="54" customHeight="1" x14ac:dyDescent="0.2">
      <c r="A22" s="8" t="s">
        <v>99</v>
      </c>
      <c r="B22" s="41">
        <v>-4283.8999999999996</v>
      </c>
      <c r="C22" s="41">
        <v>-603.70000000000005</v>
      </c>
      <c r="D22" s="41">
        <v>-504</v>
      </c>
      <c r="E22" s="37">
        <f t="shared" si="0"/>
        <v>11.764980508415231</v>
      </c>
      <c r="F22" s="37">
        <f t="shared" si="1"/>
        <v>83.485174755673341</v>
      </c>
      <c r="G22" s="41">
        <v>-374.2</v>
      </c>
      <c r="H22" s="37">
        <f t="shared" si="2"/>
        <v>134.68733297701766</v>
      </c>
      <c r="I22" s="41">
        <v>-225.6</v>
      </c>
    </row>
    <row r="23" spans="1:9" ht="14.25" x14ac:dyDescent="0.2">
      <c r="A23" s="7" t="s">
        <v>8</v>
      </c>
      <c r="B23" s="73">
        <f>B24+B28+B29+B30</f>
        <v>125609.5</v>
      </c>
      <c r="C23" s="73">
        <f>C24+C28+C29+C30</f>
        <v>4634</v>
      </c>
      <c r="D23" s="73">
        <f>D24+D28+D29+D30</f>
        <v>11770</v>
      </c>
      <c r="E23" s="36">
        <f t="shared" si="0"/>
        <v>9.3703103666522036</v>
      </c>
      <c r="F23" s="36">
        <f t="shared" si="1"/>
        <v>253.99223133362105</v>
      </c>
      <c r="G23" s="73">
        <f t="shared" ref="G23" si="3">G24+G28+G29+G30</f>
        <v>-1472.1</v>
      </c>
      <c r="H23" s="36">
        <f t="shared" si="2"/>
        <v>-799.53807485904485</v>
      </c>
      <c r="I23" s="73">
        <f>I24+I28+I29+I30</f>
        <v>1263.2</v>
      </c>
    </row>
    <row r="24" spans="1:9" ht="27.75" customHeight="1" x14ac:dyDescent="0.2">
      <c r="A24" s="26" t="s">
        <v>133</v>
      </c>
      <c r="B24" s="73">
        <f>SUM(B25:B26)</f>
        <v>107219.2</v>
      </c>
      <c r="C24" s="73">
        <f>SUM(C25:C26)</f>
        <v>3134</v>
      </c>
      <c r="D24" s="73">
        <f>SUM(D25:D27)</f>
        <v>1735</v>
      </c>
      <c r="E24" s="37">
        <f t="shared" si="0"/>
        <v>1.6181803259117771</v>
      </c>
      <c r="F24" s="37">
        <f t="shared" si="1"/>
        <v>55.360561582641985</v>
      </c>
      <c r="G24" s="73">
        <f>SUM(G25:G27)</f>
        <v>-248.89999999999998</v>
      </c>
      <c r="H24" s="36">
        <f t="shared" si="2"/>
        <v>-697.06709521896346</v>
      </c>
      <c r="I24" s="73">
        <f>SUM(I25:I27)</f>
        <v>642.70000000000005</v>
      </c>
    </row>
    <row r="25" spans="1:9" ht="27.75" customHeight="1" x14ac:dyDescent="0.2">
      <c r="A25" s="3" t="s">
        <v>134</v>
      </c>
      <c r="B25" s="41">
        <v>63385.2</v>
      </c>
      <c r="C25" s="41">
        <v>2100</v>
      </c>
      <c r="D25" s="41">
        <v>1455.4</v>
      </c>
      <c r="E25" s="37">
        <f t="shared" si="0"/>
        <v>2.2961195988969036</v>
      </c>
      <c r="F25" s="37">
        <f t="shared" si="1"/>
        <v>69.304761904761918</v>
      </c>
      <c r="G25" s="41">
        <v>-485.7</v>
      </c>
      <c r="H25" s="37">
        <f t="shared" si="2"/>
        <v>-299.64998970557957</v>
      </c>
      <c r="I25" s="41">
        <v>352.3</v>
      </c>
    </row>
    <row r="26" spans="1:9" ht="42.75" customHeight="1" x14ac:dyDescent="0.2">
      <c r="A26" s="27" t="s">
        <v>135</v>
      </c>
      <c r="B26" s="41">
        <v>43834</v>
      </c>
      <c r="C26" s="41">
        <v>1034</v>
      </c>
      <c r="D26" s="41">
        <v>279.60000000000002</v>
      </c>
      <c r="E26" s="37">
        <f t="shared" si="0"/>
        <v>0.63786102112515408</v>
      </c>
      <c r="F26" s="37">
        <f t="shared" si="1"/>
        <v>27.040618955512574</v>
      </c>
      <c r="G26" s="41">
        <v>236.8</v>
      </c>
      <c r="H26" s="37">
        <f t="shared" si="2"/>
        <v>118.07432432432432</v>
      </c>
      <c r="I26" s="41">
        <v>290.39999999999998</v>
      </c>
    </row>
    <row r="27" spans="1:9" ht="42.75" customHeight="1" x14ac:dyDescent="0.2">
      <c r="A27" s="27" t="s">
        <v>145</v>
      </c>
      <c r="B27" s="41">
        <v>0</v>
      </c>
      <c r="C27" s="41">
        <v>0</v>
      </c>
      <c r="D27" s="41">
        <v>0</v>
      </c>
      <c r="E27" s="37">
        <v>0</v>
      </c>
      <c r="F27" s="37">
        <v>0</v>
      </c>
      <c r="G27" s="41">
        <v>0</v>
      </c>
      <c r="H27" s="37">
        <v>0</v>
      </c>
      <c r="I27" s="41">
        <v>0</v>
      </c>
    </row>
    <row r="28" spans="1:9" x14ac:dyDescent="0.2">
      <c r="A28" s="3" t="s">
        <v>9</v>
      </c>
      <c r="B28" s="41">
        <v>0</v>
      </c>
      <c r="C28" s="41">
        <v>0</v>
      </c>
      <c r="D28" s="41">
        <v>11</v>
      </c>
      <c r="E28" s="37">
        <v>0</v>
      </c>
      <c r="F28" s="37">
        <v>0</v>
      </c>
      <c r="G28" s="41">
        <v>-471.2</v>
      </c>
      <c r="H28" s="37">
        <f>$D:$D/$G:$G*100</f>
        <v>-2.3344651952461803</v>
      </c>
      <c r="I28" s="41">
        <v>1.2</v>
      </c>
    </row>
    <row r="29" spans="1:9" x14ac:dyDescent="0.2">
      <c r="A29" s="3" t="s">
        <v>10</v>
      </c>
      <c r="B29" s="41">
        <v>15.9</v>
      </c>
      <c r="C29" s="41">
        <v>0</v>
      </c>
      <c r="D29" s="41">
        <v>0</v>
      </c>
      <c r="E29" s="37">
        <f t="shared" ref="E29:E37" si="4">$D:$D/$B:$B*100</f>
        <v>0</v>
      </c>
      <c r="F29" s="37">
        <v>0</v>
      </c>
      <c r="G29" s="41">
        <v>0</v>
      </c>
      <c r="H29" s="37">
        <v>0</v>
      </c>
      <c r="I29" s="41">
        <v>0</v>
      </c>
    </row>
    <row r="30" spans="1:9" ht="25.5" x14ac:dyDescent="0.2">
      <c r="A30" s="3" t="s">
        <v>136</v>
      </c>
      <c r="B30" s="41">
        <v>18374.400000000001</v>
      </c>
      <c r="C30" s="41">
        <v>1500</v>
      </c>
      <c r="D30" s="41">
        <v>10024</v>
      </c>
      <c r="E30" s="37">
        <f t="shared" si="4"/>
        <v>54.554162312782992</v>
      </c>
      <c r="F30" s="37">
        <f t="shared" ref="F30:F37" si="5">$D:$D/$C:$C*100</f>
        <v>668.26666666666665</v>
      </c>
      <c r="G30" s="41">
        <v>-752</v>
      </c>
      <c r="H30" s="37">
        <f t="shared" ref="H30:H37" si="6">$D:$D/$G:$G*100</f>
        <v>-1332.9787234042553</v>
      </c>
      <c r="I30" s="41">
        <v>619.29999999999995</v>
      </c>
    </row>
    <row r="31" spans="1:9" ht="14.25" x14ac:dyDescent="0.2">
      <c r="A31" s="7" t="s">
        <v>137</v>
      </c>
      <c r="B31" s="38">
        <f>SUM(B32+B33)</f>
        <v>33579.599999999999</v>
      </c>
      <c r="C31" s="38">
        <f>SUM(C32+C33)</f>
        <v>2600</v>
      </c>
      <c r="D31" s="38">
        <f t="shared" ref="D31" si="7">SUM(D32+D33)</f>
        <v>1934.4</v>
      </c>
      <c r="E31" s="36">
        <f t="shared" si="4"/>
        <v>5.7606403888074906</v>
      </c>
      <c r="F31" s="36">
        <f t="shared" si="5"/>
        <v>74.400000000000006</v>
      </c>
      <c r="G31" s="38">
        <f t="shared" ref="G31" si="8">SUM(G32+G33)</f>
        <v>360.8</v>
      </c>
      <c r="H31" s="36">
        <f t="shared" si="6"/>
        <v>536.14190687361418</v>
      </c>
      <c r="I31" s="38">
        <f t="shared" ref="I31" si="9">SUM(I32+I33)</f>
        <v>707.1</v>
      </c>
    </row>
    <row r="32" spans="1:9" x14ac:dyDescent="0.2">
      <c r="A32" s="3" t="s">
        <v>11</v>
      </c>
      <c r="B32" s="41">
        <v>18398.7</v>
      </c>
      <c r="C32" s="41">
        <v>2050</v>
      </c>
      <c r="D32" s="41">
        <v>1773.5</v>
      </c>
      <c r="E32" s="37">
        <f t="shared" si="4"/>
        <v>9.6392679917602866</v>
      </c>
      <c r="F32" s="37">
        <f t="shared" si="5"/>
        <v>86.512195121951223</v>
      </c>
      <c r="G32" s="41">
        <v>791.2</v>
      </c>
      <c r="H32" s="37">
        <f t="shared" si="6"/>
        <v>224.15318503538927</v>
      </c>
      <c r="I32" s="41">
        <v>846</v>
      </c>
    </row>
    <row r="33" spans="1:9" ht="14.25" x14ac:dyDescent="0.2">
      <c r="A33" s="7" t="s">
        <v>105</v>
      </c>
      <c r="B33" s="38">
        <f t="shared" ref="B33:G33" si="10">SUM(B34:B35)</f>
        <v>15180.9</v>
      </c>
      <c r="C33" s="38">
        <f t="shared" ref="C33" si="11">SUM(C34:C35)</f>
        <v>550</v>
      </c>
      <c r="D33" s="38">
        <f t="shared" si="10"/>
        <v>160.89999999999998</v>
      </c>
      <c r="E33" s="36">
        <f t="shared" si="4"/>
        <v>1.0598844600781243</v>
      </c>
      <c r="F33" s="36">
        <f t="shared" si="5"/>
        <v>29.25454545454545</v>
      </c>
      <c r="G33" s="38">
        <f t="shared" si="10"/>
        <v>-430.40000000000003</v>
      </c>
      <c r="H33" s="36">
        <f t="shared" si="6"/>
        <v>-37.383828996282517</v>
      </c>
      <c r="I33" s="38">
        <f t="shared" ref="I33" si="12">SUM(I34:I35)</f>
        <v>-138.9</v>
      </c>
    </row>
    <row r="34" spans="1:9" x14ac:dyDescent="0.2">
      <c r="A34" s="3" t="s">
        <v>103</v>
      </c>
      <c r="B34" s="41">
        <v>9734.4</v>
      </c>
      <c r="C34" s="41">
        <v>150</v>
      </c>
      <c r="D34" s="41">
        <v>-241.8</v>
      </c>
      <c r="E34" s="37">
        <f t="shared" si="4"/>
        <v>-2.483974358974359</v>
      </c>
      <c r="F34" s="37">
        <f t="shared" si="5"/>
        <v>-161.20000000000002</v>
      </c>
      <c r="G34" s="41">
        <v>-844.6</v>
      </c>
      <c r="H34" s="37">
        <f t="shared" si="6"/>
        <v>28.628936774804643</v>
      </c>
      <c r="I34" s="41">
        <v>-241.8</v>
      </c>
    </row>
    <row r="35" spans="1:9" x14ac:dyDescent="0.2">
      <c r="A35" s="3" t="s">
        <v>104</v>
      </c>
      <c r="B35" s="41">
        <v>5446.5</v>
      </c>
      <c r="C35" s="41">
        <v>400</v>
      </c>
      <c r="D35" s="41">
        <v>402.7</v>
      </c>
      <c r="E35" s="37">
        <f t="shared" si="4"/>
        <v>7.3937390985036266</v>
      </c>
      <c r="F35" s="37">
        <f t="shared" si="5"/>
        <v>100.675</v>
      </c>
      <c r="G35" s="41">
        <v>414.2</v>
      </c>
      <c r="H35" s="37">
        <f t="shared" si="6"/>
        <v>97.223563495895704</v>
      </c>
      <c r="I35" s="41">
        <v>102.9</v>
      </c>
    </row>
    <row r="36" spans="1:9" ht="14.25" x14ac:dyDescent="0.2">
      <c r="A36" s="5" t="s">
        <v>12</v>
      </c>
      <c r="B36" s="73">
        <f>SUM(B37,B39,B40)</f>
        <v>16750.2</v>
      </c>
      <c r="C36" s="73">
        <f>SUM(C37,C39,C40)</f>
        <v>2345.1999999999998</v>
      </c>
      <c r="D36" s="73">
        <f t="shared" ref="D36" si="13">SUM(D37,D39,D40)</f>
        <v>2156</v>
      </c>
      <c r="E36" s="36">
        <f t="shared" si="4"/>
        <v>12.871488101634606</v>
      </c>
      <c r="F36" s="36">
        <f t="shared" si="5"/>
        <v>91.932457786116331</v>
      </c>
      <c r="G36" s="73">
        <f>SUM(G37,G39,G40)</f>
        <v>2144.3000000000002</v>
      </c>
      <c r="H36" s="36">
        <f t="shared" si="6"/>
        <v>100.5456326073777</v>
      </c>
      <c r="I36" s="73">
        <f t="shared" ref="I36" si="14">SUM(I37,I39,I40)</f>
        <v>1185.3</v>
      </c>
    </row>
    <row r="37" spans="1:9" ht="24.75" customHeight="1" x14ac:dyDescent="0.2">
      <c r="A37" s="3" t="s">
        <v>13</v>
      </c>
      <c r="B37" s="41">
        <v>16685.2</v>
      </c>
      <c r="C37" s="41">
        <v>2335.1999999999998</v>
      </c>
      <c r="D37" s="41">
        <v>2151</v>
      </c>
      <c r="E37" s="37">
        <f t="shared" si="4"/>
        <v>12.891664469110347</v>
      </c>
      <c r="F37" s="37">
        <f t="shared" si="5"/>
        <v>92.112024665981508</v>
      </c>
      <c r="G37" s="41">
        <v>2129.9</v>
      </c>
      <c r="H37" s="37">
        <f t="shared" si="6"/>
        <v>100.99065683834922</v>
      </c>
      <c r="I37" s="41">
        <v>1180.3</v>
      </c>
    </row>
    <row r="38" spans="1:9" ht="12.75" hidden="1" customHeight="1" x14ac:dyDescent="0.2">
      <c r="A38" s="4" t="s">
        <v>91</v>
      </c>
      <c r="B38" s="41"/>
      <c r="C38" s="41"/>
      <c r="D38" s="41"/>
      <c r="E38" s="37"/>
      <c r="F38" s="37"/>
      <c r="G38" s="41"/>
      <c r="H38" s="37"/>
      <c r="I38" s="41"/>
    </row>
    <row r="39" spans="1:9" ht="27" customHeight="1" x14ac:dyDescent="0.2">
      <c r="A39" s="3" t="s">
        <v>14</v>
      </c>
      <c r="B39" s="41">
        <v>65</v>
      </c>
      <c r="C39" s="41">
        <v>10</v>
      </c>
      <c r="D39" s="41">
        <v>5</v>
      </c>
      <c r="E39" s="37">
        <f>$D:$D/$B:$B*100</f>
        <v>7.6923076923076925</v>
      </c>
      <c r="F39" s="37">
        <v>0</v>
      </c>
      <c r="G39" s="41">
        <v>0</v>
      </c>
      <c r="H39" s="37">
        <v>0</v>
      </c>
      <c r="I39" s="41">
        <v>5</v>
      </c>
    </row>
    <row r="40" spans="1:9" ht="72" customHeight="1" x14ac:dyDescent="0.2">
      <c r="A40" s="3" t="s">
        <v>139</v>
      </c>
      <c r="B40" s="41">
        <v>0</v>
      </c>
      <c r="C40" s="41">
        <v>0</v>
      </c>
      <c r="D40" s="41">
        <v>0</v>
      </c>
      <c r="E40" s="37">
        <v>0</v>
      </c>
      <c r="F40" s="37">
        <v>0</v>
      </c>
      <c r="G40" s="41">
        <v>14.4</v>
      </c>
      <c r="H40" s="37">
        <f>$D:$D/$G:$G*100</f>
        <v>0</v>
      </c>
      <c r="I40" s="41">
        <v>0</v>
      </c>
    </row>
    <row r="41" spans="1:9" ht="25.5" x14ac:dyDescent="0.2">
      <c r="A41" s="7" t="s">
        <v>15</v>
      </c>
      <c r="B41" s="73">
        <f>$42:$42+$43:$43</f>
        <v>0</v>
      </c>
      <c r="C41" s="73">
        <f>$42:$42+$43:$43</f>
        <v>0</v>
      </c>
      <c r="D41" s="73">
        <f>$42:$42+$43:$43</f>
        <v>0</v>
      </c>
      <c r="E41" s="36">
        <v>0</v>
      </c>
      <c r="F41" s="36">
        <v>0</v>
      </c>
      <c r="G41" s="73">
        <f>$42:$42+$43:$43</f>
        <v>0</v>
      </c>
      <c r="H41" s="36">
        <v>0</v>
      </c>
      <c r="I41" s="73">
        <f>$42:$42+$43:$43</f>
        <v>0</v>
      </c>
    </row>
    <row r="42" spans="1:9" ht="25.5" x14ac:dyDescent="0.2">
      <c r="A42" s="3" t="s">
        <v>16</v>
      </c>
      <c r="B42" s="41">
        <v>0</v>
      </c>
      <c r="C42" s="41">
        <v>0</v>
      </c>
      <c r="D42" s="41">
        <v>0</v>
      </c>
      <c r="E42" s="37">
        <v>0</v>
      </c>
      <c r="F42" s="37">
        <v>0</v>
      </c>
      <c r="G42" s="41">
        <v>0</v>
      </c>
      <c r="H42" s="37">
        <v>0</v>
      </c>
      <c r="I42" s="41">
        <v>0</v>
      </c>
    </row>
    <row r="43" spans="1:9" ht="25.5" x14ac:dyDescent="0.2">
      <c r="A43" s="3" t="s">
        <v>17</v>
      </c>
      <c r="B43" s="41">
        <v>0</v>
      </c>
      <c r="C43" s="41">
        <v>0</v>
      </c>
      <c r="D43" s="41">
        <v>0</v>
      </c>
      <c r="E43" s="37">
        <v>0</v>
      </c>
      <c r="F43" s="37">
        <v>0</v>
      </c>
      <c r="G43" s="41">
        <v>0</v>
      </c>
      <c r="H43" s="37">
        <v>0</v>
      </c>
      <c r="I43" s="41">
        <v>0</v>
      </c>
    </row>
    <row r="44" spans="1:9" ht="38.25" x14ac:dyDescent="0.2">
      <c r="A44" s="7" t="s">
        <v>18</v>
      </c>
      <c r="B44" s="73">
        <f>SUM(B45:B52)</f>
        <v>91708.900000000009</v>
      </c>
      <c r="C44" s="73">
        <f t="shared" ref="C44:I44" si="15">SUM(C45:C52)</f>
        <v>20089.899999999998</v>
      </c>
      <c r="D44" s="73">
        <f t="shared" si="15"/>
        <v>25085.1</v>
      </c>
      <c r="E44" s="36">
        <f>$D:$D/$B:$B*100</f>
        <v>27.352961381065523</v>
      </c>
      <c r="F44" s="36">
        <f>$D:$D/$B:$B*100</f>
        <v>27.352961381065523</v>
      </c>
      <c r="G44" s="73">
        <f t="shared" si="15"/>
        <v>21585.7</v>
      </c>
      <c r="H44" s="36">
        <f>$D:$D/$B:$B*100</f>
        <v>27.352961381065523</v>
      </c>
      <c r="I44" s="73">
        <f t="shared" si="15"/>
        <v>9779.2999999999993</v>
      </c>
    </row>
    <row r="45" spans="1:9" ht="51" x14ac:dyDescent="0.2">
      <c r="A45" s="4" t="s">
        <v>156</v>
      </c>
      <c r="B45" s="41">
        <v>0</v>
      </c>
      <c r="C45" s="41">
        <v>0</v>
      </c>
      <c r="D45" s="41">
        <v>0</v>
      </c>
      <c r="E45" s="37">
        <v>0</v>
      </c>
      <c r="F45" s="37">
        <v>0</v>
      </c>
      <c r="G45" s="41">
        <v>0</v>
      </c>
      <c r="H45" s="37">
        <v>0</v>
      </c>
      <c r="I45" s="41">
        <v>0</v>
      </c>
    </row>
    <row r="46" spans="1:9" ht="76.5" x14ac:dyDescent="0.2">
      <c r="A46" s="4" t="s">
        <v>85</v>
      </c>
      <c r="B46" s="41">
        <v>60238.8</v>
      </c>
      <c r="C46" s="41">
        <v>15571</v>
      </c>
      <c r="D46" s="41">
        <v>16126</v>
      </c>
      <c r="E46" s="37">
        <f>$D:$D/$B:$B*100</f>
        <v>26.770121582767253</v>
      </c>
      <c r="F46" s="37">
        <f>$D:$D/$C:$C*100</f>
        <v>103.56431828398946</v>
      </c>
      <c r="G46" s="41">
        <v>16168.4</v>
      </c>
      <c r="H46" s="37">
        <f>$D:$D/$G:$G*100</f>
        <v>99.737760075208442</v>
      </c>
      <c r="I46" s="41">
        <v>3233.3</v>
      </c>
    </row>
    <row r="47" spans="1:9" ht="38.25" x14ac:dyDescent="0.2">
      <c r="A47" s="3" t="s">
        <v>109</v>
      </c>
      <c r="B47" s="41">
        <v>20470</v>
      </c>
      <c r="C47" s="41">
        <v>2724.6</v>
      </c>
      <c r="D47" s="41">
        <v>2852</v>
      </c>
      <c r="E47" s="37">
        <f>$D:$D/$B:$B*100</f>
        <v>13.93258426966292</v>
      </c>
      <c r="F47" s="37">
        <f>$D:$D/$C:$C*100</f>
        <v>104.67591573074948</v>
      </c>
      <c r="G47" s="41">
        <v>3210.7</v>
      </c>
      <c r="H47" s="37">
        <f>$D:$D/$G:$G*100</f>
        <v>88.827981437069809</v>
      </c>
      <c r="I47" s="41">
        <v>1652.6</v>
      </c>
    </row>
    <row r="48" spans="1:9" ht="89.25" x14ac:dyDescent="0.2">
      <c r="A48" s="3" t="s">
        <v>149</v>
      </c>
      <c r="B48" s="41">
        <v>0</v>
      </c>
      <c r="C48" s="41">
        <v>0</v>
      </c>
      <c r="D48" s="41">
        <v>0</v>
      </c>
      <c r="E48" s="37">
        <v>0</v>
      </c>
      <c r="F48" s="37">
        <v>0</v>
      </c>
      <c r="G48" s="41">
        <v>0</v>
      </c>
      <c r="H48" s="37">
        <v>0</v>
      </c>
      <c r="I48" s="41">
        <v>0</v>
      </c>
    </row>
    <row r="49" spans="1:9" ht="19.5" customHeight="1" x14ac:dyDescent="0.2">
      <c r="A49" s="3" t="s">
        <v>19</v>
      </c>
      <c r="B49" s="41">
        <v>15</v>
      </c>
      <c r="C49" s="41">
        <v>0</v>
      </c>
      <c r="D49" s="41">
        <v>0</v>
      </c>
      <c r="E49" s="37">
        <f>$D:$D/$B:$B*100</f>
        <v>0</v>
      </c>
      <c r="F49" s="37">
        <v>0</v>
      </c>
      <c r="G49" s="41">
        <v>0</v>
      </c>
      <c r="H49" s="37">
        <v>0</v>
      </c>
      <c r="I49" s="41">
        <v>0</v>
      </c>
    </row>
    <row r="50" spans="1:9" ht="46.5" customHeight="1" x14ac:dyDescent="0.2">
      <c r="A50" s="4" t="s">
        <v>80</v>
      </c>
      <c r="B50" s="41">
        <v>8986.1</v>
      </c>
      <c r="C50" s="41">
        <v>1448.8</v>
      </c>
      <c r="D50" s="41">
        <v>5092.8999999999996</v>
      </c>
      <c r="E50" s="37">
        <f>$D:$D/$B:$B*100</f>
        <v>56.675309644895997</v>
      </c>
      <c r="F50" s="37">
        <f>$D:$D/$C:$C*100</f>
        <v>351.52540033130862</v>
      </c>
      <c r="G50" s="41">
        <v>1792.7</v>
      </c>
      <c r="H50" s="37">
        <f>$D:$D/$G:$G*100</f>
        <v>284.0910358676856</v>
      </c>
      <c r="I50" s="41">
        <v>4529.2</v>
      </c>
    </row>
    <row r="51" spans="1:9" ht="119.25" customHeight="1" x14ac:dyDescent="0.2">
      <c r="A51" s="4" t="s">
        <v>150</v>
      </c>
      <c r="B51" s="41">
        <v>850</v>
      </c>
      <c r="C51" s="41">
        <v>170.8</v>
      </c>
      <c r="D51" s="41">
        <v>691.6</v>
      </c>
      <c r="E51" s="37">
        <f>$D:$D/$B:$B*100</f>
        <v>81.364705882352936</v>
      </c>
      <c r="F51" s="37">
        <f>$D:$D/$C:$C*100</f>
        <v>404.91803278688525</v>
      </c>
      <c r="G51" s="41">
        <v>174.5</v>
      </c>
      <c r="H51" s="37">
        <f>$D:$D/$G:$G*100</f>
        <v>396.33237822349571</v>
      </c>
      <c r="I51" s="41">
        <v>196.5</v>
      </c>
    </row>
    <row r="52" spans="1:9" ht="120.75" customHeight="1" x14ac:dyDescent="0.2">
      <c r="A52" s="3" t="s">
        <v>151</v>
      </c>
      <c r="B52" s="41">
        <v>1149</v>
      </c>
      <c r="C52" s="41">
        <v>174.7</v>
      </c>
      <c r="D52" s="41">
        <v>322.60000000000002</v>
      </c>
      <c r="E52" s="37">
        <f>$D:$D/$B:$B*100</f>
        <v>28.076588337684942</v>
      </c>
      <c r="F52" s="37">
        <f>$D:$D/$C:$C*100</f>
        <v>184.65941614195768</v>
      </c>
      <c r="G52" s="41">
        <v>239.4</v>
      </c>
      <c r="H52" s="37">
        <f>$D:$D/$G:$G*100</f>
        <v>134.75355054302423</v>
      </c>
      <c r="I52" s="41">
        <v>167.7</v>
      </c>
    </row>
    <row r="53" spans="1:9" ht="25.5" x14ac:dyDescent="0.2">
      <c r="A53" s="33" t="s">
        <v>20</v>
      </c>
      <c r="B53" s="38">
        <v>9000</v>
      </c>
      <c r="C53" s="38">
        <v>3213</v>
      </c>
      <c r="D53" s="38">
        <v>3118.2</v>
      </c>
      <c r="E53" s="36">
        <f>$D:$D/$B:$B*100</f>
        <v>34.646666666666661</v>
      </c>
      <c r="F53" s="36">
        <f>$D:$D/$C:$C*100</f>
        <v>97.049486461251163</v>
      </c>
      <c r="G53" s="38">
        <v>2636.1</v>
      </c>
      <c r="H53" s="36">
        <f>$D:$D/$G:$G*100</f>
        <v>118.28838056219415</v>
      </c>
      <c r="I53" s="38">
        <v>3086.9</v>
      </c>
    </row>
    <row r="54" spans="1:9" ht="25.5" x14ac:dyDescent="0.2">
      <c r="A54" s="30" t="s">
        <v>86</v>
      </c>
      <c r="B54" s="38">
        <v>0</v>
      </c>
      <c r="C54" s="38">
        <v>0</v>
      </c>
      <c r="D54" s="38">
        <v>0</v>
      </c>
      <c r="E54" s="36">
        <v>0</v>
      </c>
      <c r="F54" s="36">
        <v>0</v>
      </c>
      <c r="G54" s="38">
        <v>0</v>
      </c>
      <c r="H54" s="36">
        <v>0</v>
      </c>
      <c r="I54" s="38">
        <v>0</v>
      </c>
    </row>
    <row r="55" spans="1:9" ht="51" x14ac:dyDescent="0.2">
      <c r="A55" s="30" t="s">
        <v>102</v>
      </c>
      <c r="B55" s="38">
        <v>476.9</v>
      </c>
      <c r="C55" s="38">
        <v>46.7</v>
      </c>
      <c r="D55" s="38">
        <v>28.2</v>
      </c>
      <c r="E55" s="36">
        <f>$D:$D/$B:$B*100</f>
        <v>5.9131893478716711</v>
      </c>
      <c r="F55" s="36">
        <f>$D:$D/$C:$C*100</f>
        <v>60.385438972162731</v>
      </c>
      <c r="G55" s="38">
        <v>36.200000000000003</v>
      </c>
      <c r="H55" s="36">
        <f>$D:$D/$G:$G*100</f>
        <v>77.900552486187834</v>
      </c>
      <c r="I55" s="38">
        <v>23.3</v>
      </c>
    </row>
    <row r="56" spans="1:9" ht="25.5" x14ac:dyDescent="0.2">
      <c r="A56" s="30" t="s">
        <v>87</v>
      </c>
      <c r="B56" s="38">
        <v>330</v>
      </c>
      <c r="C56" s="38">
        <v>134</v>
      </c>
      <c r="D56" s="38">
        <v>139.6</v>
      </c>
      <c r="E56" s="36">
        <f>$D:$D/$B:$B*100</f>
        <v>42.303030303030305</v>
      </c>
      <c r="F56" s="36">
        <f>$D:$D/$C:$C*100</f>
        <v>104.17910447761194</v>
      </c>
      <c r="G56" s="38">
        <v>111.1</v>
      </c>
      <c r="H56" s="36">
        <f>$D:$D/$G:$G*100</f>
        <v>125.65256525652566</v>
      </c>
      <c r="I56" s="38">
        <v>15.9</v>
      </c>
    </row>
    <row r="57" spans="1:9" ht="25.5" x14ac:dyDescent="0.2">
      <c r="A57" s="7" t="s">
        <v>21</v>
      </c>
      <c r="B57" s="73">
        <f>$58:$58+$60:$60+$62:$62</f>
        <v>7928.9</v>
      </c>
      <c r="C57" s="73">
        <f>SUM(C59,C62)</f>
        <v>1198.8</v>
      </c>
      <c r="D57" s="73">
        <f>SUM(D59,D62)</f>
        <v>1469.8</v>
      </c>
      <c r="E57" s="36">
        <f>$D:$D/$B:$B*100</f>
        <v>18.537249807665628</v>
      </c>
      <c r="F57" s="36">
        <f>$D:$D/$C:$C*100</f>
        <v>122.60593927260595</v>
      </c>
      <c r="G57" s="73">
        <f>SUM(G59,G62)</f>
        <v>3240.6</v>
      </c>
      <c r="H57" s="36">
        <f>$D:$D/$G:$G*100</f>
        <v>45.35579830895513</v>
      </c>
      <c r="I57" s="73">
        <f>SUM(I59,I62)</f>
        <v>932.3</v>
      </c>
    </row>
    <row r="58" spans="1:9" ht="30" customHeight="1" x14ac:dyDescent="0.2">
      <c r="A58" s="3" t="s">
        <v>148</v>
      </c>
      <c r="B58" s="74">
        <v>0</v>
      </c>
      <c r="C58" s="74">
        <v>0</v>
      </c>
      <c r="D58" s="74">
        <v>0</v>
      </c>
      <c r="E58" s="37">
        <v>0</v>
      </c>
      <c r="F58" s="37">
        <v>0</v>
      </c>
      <c r="G58" s="74">
        <v>0</v>
      </c>
      <c r="H58" s="37">
        <v>0</v>
      </c>
      <c r="I58" s="74">
        <v>0</v>
      </c>
    </row>
    <row r="59" spans="1:9" ht="30" customHeight="1" x14ac:dyDescent="0.2">
      <c r="A59" s="3" t="s">
        <v>165</v>
      </c>
      <c r="B59" s="74">
        <f>SUM(B60:B61)</f>
        <v>5728.9</v>
      </c>
      <c r="C59" s="74">
        <f t="shared" ref="C59:D59" si="16">SUM(C60:C61)</f>
        <v>948.8</v>
      </c>
      <c r="D59" s="74">
        <f t="shared" si="16"/>
        <v>1056.8</v>
      </c>
      <c r="E59" s="37">
        <f>$D:$D/$B:$B*100</f>
        <v>18.446822252090282</v>
      </c>
      <c r="F59" s="37">
        <f>$D:$D/$C:$C*100</f>
        <v>111.38279932546375</v>
      </c>
      <c r="G59" s="74">
        <f t="shared" ref="G59" si="17">SUM(G60:G61)</f>
        <v>3089.1</v>
      </c>
      <c r="H59" s="37">
        <f>$D:$D/$G:$G*100</f>
        <v>34.210611504969087</v>
      </c>
      <c r="I59" s="74">
        <f t="shared" ref="I59" si="18">SUM(I60:I61)</f>
        <v>629.5</v>
      </c>
    </row>
    <row r="60" spans="1:9" ht="38.25" x14ac:dyDescent="0.2">
      <c r="A60" s="51" t="s">
        <v>22</v>
      </c>
      <c r="B60" s="75">
        <v>5728.9</v>
      </c>
      <c r="C60" s="75">
        <v>948.8</v>
      </c>
      <c r="D60" s="75">
        <v>990.2</v>
      </c>
      <c r="E60" s="52">
        <f>$D:$D/$B:$B*100</f>
        <v>17.284295414477477</v>
      </c>
      <c r="F60" s="52">
        <f>$D:$D/$C:$C*100</f>
        <v>104.36340640809445</v>
      </c>
      <c r="G60" s="75">
        <v>3089.1</v>
      </c>
      <c r="H60" s="52">
        <f>$D:$D/$G:$G*100</f>
        <v>32.054643747369788</v>
      </c>
      <c r="I60" s="75">
        <v>629.5</v>
      </c>
    </row>
    <row r="61" spans="1:9" ht="42" customHeight="1" x14ac:dyDescent="0.2">
      <c r="A61" s="51" t="s">
        <v>164</v>
      </c>
      <c r="B61" s="75">
        <v>0</v>
      </c>
      <c r="C61" s="75">
        <v>0</v>
      </c>
      <c r="D61" s="75">
        <v>66.599999999999994</v>
      </c>
      <c r="E61" s="52">
        <v>0</v>
      </c>
      <c r="F61" s="52">
        <v>0</v>
      </c>
      <c r="G61" s="75">
        <v>0</v>
      </c>
      <c r="H61" s="52">
        <v>0</v>
      </c>
      <c r="I61" s="75">
        <v>0</v>
      </c>
    </row>
    <row r="62" spans="1:9" ht="14.25" customHeight="1" x14ac:dyDescent="0.2">
      <c r="A62" s="3" t="s">
        <v>23</v>
      </c>
      <c r="B62" s="41">
        <v>2200</v>
      </c>
      <c r="C62" s="41">
        <v>250</v>
      </c>
      <c r="D62" s="41">
        <v>413</v>
      </c>
      <c r="E62" s="37">
        <f>$D:$D/$B:$B*100</f>
        <v>18.77272727272727</v>
      </c>
      <c r="F62" s="37">
        <f>$D:$D/$C:$C*100</f>
        <v>165.2</v>
      </c>
      <c r="G62" s="41">
        <v>151.5</v>
      </c>
      <c r="H62" s="37">
        <f>$D:$D/$G:$G*100</f>
        <v>272.60726072607258</v>
      </c>
      <c r="I62" s="41">
        <v>302.8</v>
      </c>
    </row>
    <row r="63" spans="1:9" ht="14.25" x14ac:dyDescent="0.2">
      <c r="A63" s="33" t="s">
        <v>24</v>
      </c>
      <c r="B63" s="73">
        <f>SUM(B64:B88)</f>
        <v>2102.3000000000002</v>
      </c>
      <c r="C63" s="73">
        <f>SUM(C64:C88)</f>
        <v>166.2</v>
      </c>
      <c r="D63" s="73">
        <f>SUM(D64:D88)</f>
        <v>242</v>
      </c>
      <c r="E63" s="36">
        <f>$D:$D/$B:$B*100</f>
        <v>11.5112020168387</v>
      </c>
      <c r="F63" s="36">
        <f>$D:$D/$C:$C*100</f>
        <v>145.60770156438028</v>
      </c>
      <c r="G63" s="73">
        <f>SUM(G64:G88)</f>
        <v>370.4</v>
      </c>
      <c r="H63" s="36">
        <f>$D:$D/$G:$G*100</f>
        <v>65.334773218142544</v>
      </c>
      <c r="I63" s="73">
        <f>SUM(I64:I88)</f>
        <v>137.6</v>
      </c>
    </row>
    <row r="64" spans="1:9" ht="63.75" x14ac:dyDescent="0.2">
      <c r="A64" s="3" t="s">
        <v>124</v>
      </c>
      <c r="B64" s="74">
        <v>34.799999999999997</v>
      </c>
      <c r="C64" s="74">
        <v>3.8</v>
      </c>
      <c r="D64" s="74">
        <v>8.5</v>
      </c>
      <c r="E64" s="37">
        <f>$D:$D/$B:$B*100</f>
        <v>24.425287356321839</v>
      </c>
      <c r="F64" s="37">
        <f>$D:$D/$C:$C*100</f>
        <v>223.68421052631581</v>
      </c>
      <c r="G64" s="74">
        <v>7.6</v>
      </c>
      <c r="H64" s="37">
        <f>$D:$D/$G:$G*100</f>
        <v>111.8421052631579</v>
      </c>
      <c r="I64" s="74">
        <v>5</v>
      </c>
    </row>
    <row r="65" spans="1:9" ht="107.25" customHeight="1" x14ac:dyDescent="0.2">
      <c r="A65" s="3" t="s">
        <v>114</v>
      </c>
      <c r="B65" s="41">
        <v>265</v>
      </c>
      <c r="C65" s="41">
        <v>21.5</v>
      </c>
      <c r="D65" s="41">
        <v>46.1</v>
      </c>
      <c r="E65" s="37">
        <f>$D:$D/$B:$B*100</f>
        <v>17.39622641509434</v>
      </c>
      <c r="F65" s="37">
        <f>$D:$D/$C:$C*100</f>
        <v>214.41860465116278</v>
      </c>
      <c r="G65" s="41">
        <v>26.2</v>
      </c>
      <c r="H65" s="37">
        <f>$D:$D/$G:$G*100</f>
        <v>175.95419847328247</v>
      </c>
      <c r="I65" s="41">
        <v>25.1</v>
      </c>
    </row>
    <row r="66" spans="1:9" ht="87" customHeight="1" x14ac:dyDescent="0.2">
      <c r="A66" s="3" t="s">
        <v>130</v>
      </c>
      <c r="B66" s="41">
        <v>3</v>
      </c>
      <c r="C66" s="41">
        <v>0</v>
      </c>
      <c r="D66" s="41">
        <v>12.5</v>
      </c>
      <c r="E66" s="37">
        <f>$D:$D/$B:$B*100</f>
        <v>416.66666666666669</v>
      </c>
      <c r="F66" s="37">
        <v>0</v>
      </c>
      <c r="G66" s="41">
        <v>13.7</v>
      </c>
      <c r="H66" s="37">
        <f>$D:$D/$G:$G*100</f>
        <v>91.240875912408754</v>
      </c>
      <c r="I66" s="41">
        <v>8.4</v>
      </c>
    </row>
    <row r="67" spans="1:9" ht="94.5" customHeight="1" x14ac:dyDescent="0.2">
      <c r="A67" s="3" t="s">
        <v>129</v>
      </c>
      <c r="B67" s="41">
        <v>0</v>
      </c>
      <c r="C67" s="41">
        <v>0</v>
      </c>
      <c r="D67" s="41">
        <v>6</v>
      </c>
      <c r="E67" s="37">
        <v>0</v>
      </c>
      <c r="F67" s="37">
        <v>0</v>
      </c>
      <c r="G67" s="41">
        <v>0</v>
      </c>
      <c r="H67" s="37">
        <v>0</v>
      </c>
      <c r="I67" s="41">
        <v>1.5</v>
      </c>
    </row>
    <row r="68" spans="1:9" ht="94.5" customHeight="1" x14ac:dyDescent="0.2">
      <c r="A68" s="4" t="s">
        <v>142</v>
      </c>
      <c r="B68" s="41">
        <v>0</v>
      </c>
      <c r="C68" s="41">
        <v>0</v>
      </c>
      <c r="D68" s="41">
        <v>0</v>
      </c>
      <c r="E68" s="37">
        <v>0</v>
      </c>
      <c r="F68" s="37">
        <v>0</v>
      </c>
      <c r="G68" s="41">
        <v>0</v>
      </c>
      <c r="H68" s="37">
        <v>0</v>
      </c>
      <c r="I68" s="41">
        <v>0</v>
      </c>
    </row>
    <row r="69" spans="1:9" ht="85.5" customHeight="1" x14ac:dyDescent="0.2">
      <c r="A69" s="4" t="s">
        <v>127</v>
      </c>
      <c r="B69" s="41">
        <v>0</v>
      </c>
      <c r="C69" s="41">
        <v>0</v>
      </c>
      <c r="D69" s="41">
        <v>0</v>
      </c>
      <c r="E69" s="37">
        <v>0</v>
      </c>
      <c r="F69" s="37">
        <v>0</v>
      </c>
      <c r="G69" s="41">
        <v>0</v>
      </c>
      <c r="H69" s="37">
        <v>0</v>
      </c>
      <c r="I69" s="41">
        <v>0</v>
      </c>
    </row>
    <row r="70" spans="1:9" ht="84.75" customHeight="1" x14ac:dyDescent="0.2">
      <c r="A70" s="4" t="s">
        <v>143</v>
      </c>
      <c r="B70" s="41">
        <v>0</v>
      </c>
      <c r="C70" s="41">
        <v>0</v>
      </c>
      <c r="D70" s="41">
        <v>0</v>
      </c>
      <c r="E70" s="37">
        <v>0</v>
      </c>
      <c r="F70" s="37">
        <v>0</v>
      </c>
      <c r="G70" s="41">
        <v>0</v>
      </c>
      <c r="H70" s="37">
        <v>0</v>
      </c>
      <c r="I70" s="41">
        <v>0</v>
      </c>
    </row>
    <row r="71" spans="1:9" ht="106.5" customHeight="1" x14ac:dyDescent="0.2">
      <c r="A71" s="4" t="s">
        <v>115</v>
      </c>
      <c r="B71" s="41">
        <v>240</v>
      </c>
      <c r="C71" s="41">
        <v>20</v>
      </c>
      <c r="D71" s="41">
        <v>19.5</v>
      </c>
      <c r="E71" s="37">
        <f>$D:$D/$B:$B*100</f>
        <v>8.125</v>
      </c>
      <c r="F71" s="37">
        <f>$D:$D/$C:$C*100</f>
        <v>97.5</v>
      </c>
      <c r="G71" s="41">
        <v>15</v>
      </c>
      <c r="H71" s="37">
        <f>$D:$D/$G:$G*100</f>
        <v>130</v>
      </c>
      <c r="I71" s="41">
        <v>15</v>
      </c>
    </row>
    <row r="72" spans="1:9" ht="118.5" customHeight="1" x14ac:dyDescent="0.2">
      <c r="A72" s="3" t="s">
        <v>116</v>
      </c>
      <c r="B72" s="41">
        <v>5</v>
      </c>
      <c r="C72" s="41">
        <v>0.4</v>
      </c>
      <c r="D72" s="41">
        <v>1.6</v>
      </c>
      <c r="E72" s="37">
        <f>$D:$D/$B:$B*100</f>
        <v>32</v>
      </c>
      <c r="F72" s="37">
        <f>$D:$D/$C:$C*100</f>
        <v>400</v>
      </c>
      <c r="G72" s="41">
        <v>0.4</v>
      </c>
      <c r="H72" s="37">
        <f>$D:$D/$G:$G*100</f>
        <v>400</v>
      </c>
      <c r="I72" s="41">
        <v>1.8</v>
      </c>
    </row>
    <row r="73" spans="1:9" ht="96" customHeight="1" x14ac:dyDescent="0.2">
      <c r="A73" s="3" t="s">
        <v>140</v>
      </c>
      <c r="B73" s="41">
        <v>0</v>
      </c>
      <c r="C73" s="41">
        <v>0</v>
      </c>
      <c r="D73" s="41">
        <v>0</v>
      </c>
      <c r="E73" s="37">
        <v>0</v>
      </c>
      <c r="F73" s="37">
        <v>0</v>
      </c>
      <c r="G73" s="41">
        <v>0</v>
      </c>
      <c r="H73" s="37">
        <v>0</v>
      </c>
      <c r="I73" s="41">
        <v>0</v>
      </c>
    </row>
    <row r="74" spans="1:9" ht="97.5" customHeight="1" x14ac:dyDescent="0.2">
      <c r="A74" s="3" t="s">
        <v>128</v>
      </c>
      <c r="B74" s="41">
        <v>0</v>
      </c>
      <c r="C74" s="41">
        <v>0</v>
      </c>
      <c r="D74" s="41">
        <v>0</v>
      </c>
      <c r="E74" s="37">
        <v>0</v>
      </c>
      <c r="F74" s="37">
        <v>0</v>
      </c>
      <c r="G74" s="41">
        <v>1.1000000000000001</v>
      </c>
      <c r="H74" s="37">
        <v>0</v>
      </c>
      <c r="I74" s="41">
        <v>0</v>
      </c>
    </row>
    <row r="75" spans="1:9" ht="114.75" customHeight="1" x14ac:dyDescent="0.2">
      <c r="A75" s="3" t="s">
        <v>144</v>
      </c>
      <c r="B75" s="41">
        <v>0</v>
      </c>
      <c r="C75" s="41">
        <v>0</v>
      </c>
      <c r="D75" s="41">
        <v>0</v>
      </c>
      <c r="E75" s="37">
        <v>0</v>
      </c>
      <c r="F75" s="37">
        <v>0</v>
      </c>
      <c r="G75" s="41">
        <v>0</v>
      </c>
      <c r="H75" s="37">
        <v>0</v>
      </c>
      <c r="I75" s="41">
        <v>0</v>
      </c>
    </row>
    <row r="76" spans="1:9" ht="90" customHeight="1" x14ac:dyDescent="0.2">
      <c r="A76" s="3" t="s">
        <v>131</v>
      </c>
      <c r="B76" s="41">
        <v>160</v>
      </c>
      <c r="C76" s="41">
        <v>4</v>
      </c>
      <c r="D76" s="41">
        <v>5.4</v>
      </c>
      <c r="E76" s="37">
        <f>$D:$D/$B:$B*100</f>
        <v>3.375</v>
      </c>
      <c r="F76" s="37">
        <f>$D:$D/$C:$C*100</f>
        <v>135</v>
      </c>
      <c r="G76" s="41">
        <v>7.4</v>
      </c>
      <c r="H76" s="37">
        <f>$D:$D/$G:$G*100</f>
        <v>72.972972972972968</v>
      </c>
      <c r="I76" s="41">
        <v>3</v>
      </c>
    </row>
    <row r="77" spans="1:9" ht="91.5" customHeight="1" x14ac:dyDescent="0.2">
      <c r="A77" s="3" t="s">
        <v>117</v>
      </c>
      <c r="B77" s="41">
        <v>520</v>
      </c>
      <c r="C77" s="41">
        <v>63</v>
      </c>
      <c r="D77" s="41">
        <v>56</v>
      </c>
      <c r="E77" s="37">
        <f>$D:$D/$B:$B*100</f>
        <v>10.76923076923077</v>
      </c>
      <c r="F77" s="37">
        <f>$D:$D/$C:$C*100</f>
        <v>88.888888888888886</v>
      </c>
      <c r="G77" s="41">
        <v>285</v>
      </c>
      <c r="H77" s="37">
        <f>$D:$D/$G:$G*100</f>
        <v>19.649122807017545</v>
      </c>
      <c r="I77" s="41">
        <v>33</v>
      </c>
    </row>
    <row r="78" spans="1:9" ht="61.5" customHeight="1" x14ac:dyDescent="0.2">
      <c r="A78" s="3" t="s">
        <v>118</v>
      </c>
      <c r="B78" s="41">
        <v>100</v>
      </c>
      <c r="C78" s="41">
        <v>47</v>
      </c>
      <c r="D78" s="41">
        <v>79.2</v>
      </c>
      <c r="E78" s="37">
        <f>$D:$D/$B:$B*100</f>
        <v>79.2</v>
      </c>
      <c r="F78" s="37">
        <f>$D:$D/$C:$C*100</f>
        <v>168.51063829787233</v>
      </c>
      <c r="G78" s="41">
        <v>5.6</v>
      </c>
      <c r="H78" s="37">
        <f>$D:$D/$G:$G*100</f>
        <v>1414.2857142857144</v>
      </c>
      <c r="I78" s="41">
        <v>39.1</v>
      </c>
    </row>
    <row r="79" spans="1:9" ht="85.5" customHeight="1" x14ac:dyDescent="0.2">
      <c r="A79" s="3" t="s">
        <v>154</v>
      </c>
      <c r="B79" s="41">
        <v>700</v>
      </c>
      <c r="C79" s="41">
        <v>0</v>
      </c>
      <c r="D79" s="41">
        <v>6.2</v>
      </c>
      <c r="E79" s="37">
        <f>$D:$D/$B:$B*100</f>
        <v>0.88571428571428568</v>
      </c>
      <c r="F79" s="37">
        <v>0</v>
      </c>
      <c r="G79" s="41">
        <v>0</v>
      </c>
      <c r="H79" s="37">
        <v>0</v>
      </c>
      <c r="I79" s="41">
        <v>6.2</v>
      </c>
    </row>
    <row r="80" spans="1:9" ht="95.25" customHeight="1" x14ac:dyDescent="0.2">
      <c r="A80" s="3" t="s">
        <v>155</v>
      </c>
      <c r="B80" s="41">
        <v>0</v>
      </c>
      <c r="C80" s="41">
        <v>0</v>
      </c>
      <c r="D80" s="41">
        <v>0</v>
      </c>
      <c r="E80" s="37">
        <v>0</v>
      </c>
      <c r="F80" s="37">
        <v>0</v>
      </c>
      <c r="G80" s="41">
        <v>0</v>
      </c>
      <c r="H80" s="37">
        <v>0</v>
      </c>
      <c r="I80" s="41">
        <v>0</v>
      </c>
    </row>
    <row r="81" spans="1:12" ht="54" customHeight="1" x14ac:dyDescent="0.2">
      <c r="A81" s="3" t="s">
        <v>122</v>
      </c>
      <c r="B81" s="41">
        <v>0</v>
      </c>
      <c r="C81" s="41">
        <v>0</v>
      </c>
      <c r="D81" s="41">
        <v>0</v>
      </c>
      <c r="E81" s="37">
        <v>0</v>
      </c>
      <c r="F81" s="37">
        <v>0</v>
      </c>
      <c r="G81" s="41">
        <v>0</v>
      </c>
      <c r="H81" s="37">
        <v>0</v>
      </c>
      <c r="I81" s="41">
        <v>0</v>
      </c>
    </row>
    <row r="82" spans="1:12" ht="18.75" customHeight="1" x14ac:dyDescent="0.2">
      <c r="A82" s="3" t="s">
        <v>123</v>
      </c>
      <c r="B82" s="41">
        <v>61</v>
      </c>
      <c r="C82" s="41">
        <v>5.5</v>
      </c>
      <c r="D82" s="41">
        <v>0</v>
      </c>
      <c r="E82" s="37">
        <f>$D:$D/$B:$B*100</f>
        <v>0</v>
      </c>
      <c r="F82" s="37">
        <f>$D:$D/$C:$C*100</f>
        <v>0</v>
      </c>
      <c r="G82" s="41">
        <v>1</v>
      </c>
      <c r="H82" s="37">
        <f>$D:$D/$G:$G*100</f>
        <v>0</v>
      </c>
      <c r="I82" s="41">
        <v>0</v>
      </c>
    </row>
    <row r="83" spans="1:12" ht="60.75" hidden="1" customHeight="1" x14ac:dyDescent="0.2">
      <c r="A83" s="3" t="s">
        <v>158</v>
      </c>
      <c r="B83" s="41">
        <v>0</v>
      </c>
      <c r="C83" s="41">
        <v>0</v>
      </c>
      <c r="D83" s="41">
        <v>0</v>
      </c>
      <c r="E83" s="37">
        <v>0</v>
      </c>
      <c r="F83" s="37">
        <v>0</v>
      </c>
      <c r="G83" s="41">
        <v>0</v>
      </c>
      <c r="H83" s="37">
        <v>0</v>
      </c>
      <c r="I83" s="41">
        <v>0</v>
      </c>
    </row>
    <row r="84" spans="1:12" ht="62.25" hidden="1" customHeight="1" x14ac:dyDescent="0.2">
      <c r="A84" s="3" t="s">
        <v>119</v>
      </c>
      <c r="B84" s="41">
        <v>13.5</v>
      </c>
      <c r="C84" s="41">
        <v>1</v>
      </c>
      <c r="D84" s="41">
        <v>0</v>
      </c>
      <c r="E84" s="37">
        <v>0</v>
      </c>
      <c r="F84" s="37">
        <v>0</v>
      </c>
      <c r="G84" s="41">
        <v>0</v>
      </c>
      <c r="H84" s="37">
        <v>0</v>
      </c>
      <c r="I84" s="41">
        <v>0</v>
      </c>
    </row>
    <row r="85" spans="1:12" ht="35.25" hidden="1" customHeight="1" x14ac:dyDescent="0.2">
      <c r="A85" s="3" t="s">
        <v>121</v>
      </c>
      <c r="B85" s="41">
        <v>0</v>
      </c>
      <c r="C85" s="41">
        <v>0</v>
      </c>
      <c r="D85" s="41">
        <v>1</v>
      </c>
      <c r="E85" s="37">
        <v>0</v>
      </c>
      <c r="F85" s="37">
        <v>0</v>
      </c>
      <c r="G85" s="41">
        <v>7.4</v>
      </c>
      <c r="H85" s="37">
        <f>$D:$D/$G:$G*100</f>
        <v>13.513513513513512</v>
      </c>
      <c r="I85" s="41">
        <v>-0.5</v>
      </c>
    </row>
    <row r="86" spans="1:12" ht="80.25" hidden="1" customHeight="1" x14ac:dyDescent="0.2">
      <c r="A86" s="3" t="s">
        <v>120</v>
      </c>
      <c r="B86" s="41">
        <v>0</v>
      </c>
      <c r="C86" s="41">
        <v>0</v>
      </c>
      <c r="D86" s="41">
        <v>0</v>
      </c>
      <c r="E86" s="37">
        <v>0</v>
      </c>
      <c r="F86" s="37">
        <v>0</v>
      </c>
      <c r="G86" s="41">
        <v>0</v>
      </c>
      <c r="H86" s="37">
        <v>0</v>
      </c>
      <c r="I86" s="41">
        <v>0</v>
      </c>
      <c r="L86" s="22"/>
    </row>
    <row r="87" spans="1:12" ht="109.5" hidden="1" customHeight="1" x14ac:dyDescent="0.2">
      <c r="A87" s="3" t="s">
        <v>126</v>
      </c>
      <c r="B87" s="41">
        <v>0</v>
      </c>
      <c r="C87" s="41">
        <v>0</v>
      </c>
      <c r="D87" s="41">
        <v>0</v>
      </c>
      <c r="E87" s="37">
        <v>0</v>
      </c>
      <c r="F87" s="37">
        <v>0</v>
      </c>
      <c r="G87" s="41">
        <v>0</v>
      </c>
      <c r="H87" s="37">
        <v>0</v>
      </c>
      <c r="I87" s="41">
        <v>0</v>
      </c>
      <c r="L87" s="22"/>
    </row>
    <row r="88" spans="1:12" ht="72.75" hidden="1" customHeight="1" x14ac:dyDescent="0.2">
      <c r="A88" s="3" t="s">
        <v>125</v>
      </c>
      <c r="B88" s="41">
        <v>0</v>
      </c>
      <c r="C88" s="41">
        <v>0</v>
      </c>
      <c r="D88" s="41">
        <v>0</v>
      </c>
      <c r="E88" s="37">
        <v>0</v>
      </c>
      <c r="F88" s="37">
        <v>0</v>
      </c>
      <c r="G88" s="41">
        <v>0</v>
      </c>
      <c r="H88" s="37">
        <v>0</v>
      </c>
      <c r="I88" s="41">
        <v>0</v>
      </c>
      <c r="L88" s="22"/>
    </row>
    <row r="89" spans="1:12" x14ac:dyDescent="0.2">
      <c r="A89" s="5" t="s">
        <v>25</v>
      </c>
      <c r="B89" s="38">
        <v>0</v>
      </c>
      <c r="C89" s="38">
        <v>0</v>
      </c>
      <c r="D89" s="38">
        <v>-39.299999999999997</v>
      </c>
      <c r="E89" s="36">
        <v>0</v>
      </c>
      <c r="F89" s="36">
        <v>0</v>
      </c>
      <c r="G89" s="38">
        <v>345.9</v>
      </c>
      <c r="H89" s="37">
        <f t="shared" ref="H89:H96" si="19">$D:$D/$G:$G*100</f>
        <v>-11.361665221162186</v>
      </c>
      <c r="I89" s="38">
        <v>0</v>
      </c>
    </row>
    <row r="90" spans="1:12" ht="14.25" x14ac:dyDescent="0.2">
      <c r="A90" s="7" t="s">
        <v>26</v>
      </c>
      <c r="B90" s="73">
        <f>B89+B63+B57+B53+B44+B41+B36+B31+B23+B7+B54+B55+B56+B18</f>
        <v>872519.20000000007</v>
      </c>
      <c r="C90" s="73">
        <f>C89+C63+C57+C53+C44+C41+C36+C31+C23+C7+C54+C55+C56+C18</f>
        <v>102749</v>
      </c>
      <c r="D90" s="73">
        <f>D89+D63+D57+D53+D44+D41+D36+D31+D23+D7+D54+D55+D56+D18</f>
        <v>119196.6</v>
      </c>
      <c r="E90" s="36">
        <f t="shared" ref="E90:E96" si="20">$D:$D/$B:$B*100</f>
        <v>13.661200807959299</v>
      </c>
      <c r="F90" s="36">
        <f>$D:$D/$C:$C*100</f>
        <v>116.00755238493805</v>
      </c>
      <c r="G90" s="73">
        <f>G89+G63+G57+G53+G44+G41+G36+G31+G23+G7+G54+G55+G56+G18</f>
        <v>44810.7</v>
      </c>
      <c r="H90" s="36">
        <f t="shared" si="19"/>
        <v>266.00030796216083</v>
      </c>
      <c r="I90" s="73">
        <f>I89+I63+I57+I53+I44+I41+I36+I31+I23+I7+I54+I55+I56+I18</f>
        <v>65665.399999999994</v>
      </c>
    </row>
    <row r="91" spans="1:12" ht="14.25" x14ac:dyDescent="0.2">
      <c r="A91" s="7" t="s">
        <v>27</v>
      </c>
      <c r="B91" s="73">
        <f>B92+B97+B98+B99+B100</f>
        <v>2763457</v>
      </c>
      <c r="C91" s="73">
        <f>C92+C97+C98+C99+C100</f>
        <v>222349.3</v>
      </c>
      <c r="D91" s="73">
        <f>D92+D97+D98+D99+D100</f>
        <v>188592.89999999997</v>
      </c>
      <c r="E91" s="36">
        <f t="shared" si="20"/>
        <v>6.8245281182229345</v>
      </c>
      <c r="F91" s="36">
        <f>$D:$D/$C:$C*100</f>
        <v>84.818301654199033</v>
      </c>
      <c r="G91" s="73">
        <f>G92+G97+G98+G99+G100</f>
        <v>994151.7</v>
      </c>
      <c r="H91" s="36">
        <f t="shared" si="19"/>
        <v>18.97023361726384</v>
      </c>
      <c r="I91" s="73">
        <f>I92+I97+I98+I99+I100</f>
        <v>872583.9</v>
      </c>
    </row>
    <row r="92" spans="1:12" ht="25.5" x14ac:dyDescent="0.2">
      <c r="A92" s="7" t="s">
        <v>28</v>
      </c>
      <c r="B92" s="73">
        <f>SUM(B93:B96)</f>
        <v>2420002.5</v>
      </c>
      <c r="C92" s="73">
        <f>SUM(C93:C96)</f>
        <v>222349.3</v>
      </c>
      <c r="D92" s="73">
        <f>SUM(D93:D96)</f>
        <v>201341.49999999997</v>
      </c>
      <c r="E92" s="36">
        <f t="shared" si="20"/>
        <v>8.3198880992891517</v>
      </c>
      <c r="F92" s="36">
        <f>$D:$D/$C:$C*100</f>
        <v>90.551892900045104</v>
      </c>
      <c r="G92" s="73">
        <f>$93:$93+$94:$94+$95:$95+G96</f>
        <v>1010900.8</v>
      </c>
      <c r="H92" s="36">
        <f t="shared" si="19"/>
        <v>19.917038348372063</v>
      </c>
      <c r="I92" s="73">
        <f>SUM(I93:I96)</f>
        <v>123195.6</v>
      </c>
    </row>
    <row r="93" spans="1:12" x14ac:dyDescent="0.2">
      <c r="A93" s="3" t="s">
        <v>29</v>
      </c>
      <c r="B93" s="41">
        <v>626894.6</v>
      </c>
      <c r="C93" s="41">
        <v>82973.399999999994</v>
      </c>
      <c r="D93" s="41">
        <v>82973.399999999994</v>
      </c>
      <c r="E93" s="37">
        <f t="shared" si="20"/>
        <v>13.235622064697958</v>
      </c>
      <c r="F93" s="37">
        <f>$D:$D/$C:$C*100</f>
        <v>100</v>
      </c>
      <c r="G93" s="41">
        <v>40240.800000000003</v>
      </c>
      <c r="H93" s="37">
        <f t="shared" si="19"/>
        <v>206.19222281863179</v>
      </c>
      <c r="I93" s="41">
        <v>32973.4</v>
      </c>
    </row>
    <row r="94" spans="1:12" x14ac:dyDescent="0.2">
      <c r="A94" s="3" t="s">
        <v>30</v>
      </c>
      <c r="B94" s="41">
        <v>488879.4</v>
      </c>
      <c r="C94" s="41">
        <v>14335.3</v>
      </c>
      <c r="D94" s="41">
        <v>7897.5</v>
      </c>
      <c r="E94" s="37">
        <f t="shared" si="20"/>
        <v>1.6154290812826231</v>
      </c>
      <c r="F94" s="37">
        <v>0</v>
      </c>
      <c r="G94" s="41">
        <v>855019.7</v>
      </c>
      <c r="H94" s="37">
        <f t="shared" si="19"/>
        <v>0.92366292846819786</v>
      </c>
      <c r="I94" s="41">
        <v>7897.5</v>
      </c>
    </row>
    <row r="95" spans="1:12" x14ac:dyDescent="0.2">
      <c r="A95" s="3" t="s">
        <v>31</v>
      </c>
      <c r="B95" s="41">
        <v>1242369.3999999999</v>
      </c>
      <c r="C95" s="41">
        <v>116695.2</v>
      </c>
      <c r="D95" s="41">
        <v>104931.7</v>
      </c>
      <c r="E95" s="37">
        <f t="shared" si="20"/>
        <v>8.4460950181161891</v>
      </c>
      <c r="F95" s="37">
        <f>$D:$D/$C:$C*100</f>
        <v>89.919465410745261</v>
      </c>
      <c r="G95" s="41">
        <v>111691.3</v>
      </c>
      <c r="H95" s="37">
        <f t="shared" si="19"/>
        <v>93.947961927204716</v>
      </c>
      <c r="I95" s="41">
        <v>77825.600000000006</v>
      </c>
    </row>
    <row r="96" spans="1:12" x14ac:dyDescent="0.2">
      <c r="A96" s="3" t="s">
        <v>138</v>
      </c>
      <c r="B96" s="41">
        <v>61859.1</v>
      </c>
      <c r="C96" s="41">
        <v>8345.4</v>
      </c>
      <c r="D96" s="41">
        <v>5538.9</v>
      </c>
      <c r="E96" s="37">
        <f t="shared" si="20"/>
        <v>8.954058497456316</v>
      </c>
      <c r="F96" s="37">
        <v>0</v>
      </c>
      <c r="G96" s="41">
        <v>3949</v>
      </c>
      <c r="H96" s="37">
        <f t="shared" si="19"/>
        <v>140.26082552544946</v>
      </c>
      <c r="I96" s="41">
        <v>4499.1000000000004</v>
      </c>
    </row>
    <row r="97" spans="1:18" ht="30" customHeight="1" x14ac:dyDescent="0.2">
      <c r="A97" s="7" t="s">
        <v>108</v>
      </c>
      <c r="B97" s="38">
        <v>1435.2</v>
      </c>
      <c r="C97" s="38">
        <v>0</v>
      </c>
      <c r="D97" s="38">
        <v>0</v>
      </c>
      <c r="E97" s="36">
        <v>0</v>
      </c>
      <c r="F97" s="36">
        <v>0</v>
      </c>
      <c r="G97" s="38">
        <v>0</v>
      </c>
      <c r="H97" s="36">
        <v>0</v>
      </c>
      <c r="I97" s="38">
        <v>0</v>
      </c>
    </row>
    <row r="98" spans="1:18" ht="30" customHeight="1" x14ac:dyDescent="0.2">
      <c r="A98" s="7" t="s">
        <v>110</v>
      </c>
      <c r="B98" s="38">
        <v>342019.3</v>
      </c>
      <c r="C98" s="38">
        <v>0</v>
      </c>
      <c r="D98" s="38">
        <v>0</v>
      </c>
      <c r="E98" s="36">
        <v>0</v>
      </c>
      <c r="F98" s="36">
        <v>0</v>
      </c>
      <c r="G98" s="38">
        <v>0</v>
      </c>
      <c r="H98" s="36">
        <v>0</v>
      </c>
      <c r="I98" s="38">
        <v>0</v>
      </c>
    </row>
    <row r="99" spans="1:18" ht="66.75" customHeight="1" x14ac:dyDescent="0.2">
      <c r="A99" s="7" t="s">
        <v>106</v>
      </c>
      <c r="B99" s="38">
        <v>0</v>
      </c>
      <c r="C99" s="38">
        <v>0</v>
      </c>
      <c r="D99" s="38">
        <v>133.80000000000001</v>
      </c>
      <c r="E99" s="36">
        <v>0</v>
      </c>
      <c r="F99" s="36">
        <v>0</v>
      </c>
      <c r="G99" s="38">
        <v>800.7</v>
      </c>
      <c r="H99" s="36">
        <f>$D:$D/$G:$G*100</f>
        <v>16.710378418883479</v>
      </c>
      <c r="I99" s="38">
        <v>0</v>
      </c>
    </row>
    <row r="100" spans="1:18" ht="24.75" customHeight="1" x14ac:dyDescent="0.2">
      <c r="A100" s="7" t="s">
        <v>33</v>
      </c>
      <c r="B100" s="38">
        <v>0</v>
      </c>
      <c r="C100" s="38">
        <v>0</v>
      </c>
      <c r="D100" s="38">
        <v>-12882.4</v>
      </c>
      <c r="E100" s="36">
        <v>0</v>
      </c>
      <c r="F100" s="36">
        <v>0</v>
      </c>
      <c r="G100" s="38">
        <v>-17549.8</v>
      </c>
      <c r="H100" s="36">
        <f>$D:$D/$G:$G*100</f>
        <v>73.404825126212273</v>
      </c>
      <c r="I100" s="38">
        <v>749388.3</v>
      </c>
    </row>
    <row r="101" spans="1:18" ht="18.75" customHeight="1" x14ac:dyDescent="0.2">
      <c r="A101" s="5" t="s">
        <v>32</v>
      </c>
      <c r="B101" s="73">
        <f>B91+B90</f>
        <v>3635976.2</v>
      </c>
      <c r="C101" s="73">
        <f t="shared" ref="C101:D101" si="21">C91+C90</f>
        <v>325098.3</v>
      </c>
      <c r="D101" s="73">
        <f t="shared" si="21"/>
        <v>307789.5</v>
      </c>
      <c r="E101" s="36">
        <f>$D:$D/$B:$B*100</f>
        <v>8.4651131654822152</v>
      </c>
      <c r="F101" s="36">
        <f>$D:$D/$C:$C*100</f>
        <v>94.675825742552334</v>
      </c>
      <c r="G101" s="73">
        <f>G91+G90</f>
        <v>1038962.3999999999</v>
      </c>
      <c r="H101" s="36">
        <f>$D:$D/$G:$G*100</f>
        <v>29.624700566642261</v>
      </c>
      <c r="I101" s="73">
        <f t="shared" ref="I101" si="22">I91+I90</f>
        <v>938249.3</v>
      </c>
    </row>
    <row r="102" spans="1:18" ht="24" customHeight="1" x14ac:dyDescent="0.2">
      <c r="A102" s="53" t="s">
        <v>34</v>
      </c>
      <c r="B102" s="54"/>
      <c r="C102" s="54"/>
      <c r="D102" s="54"/>
      <c r="E102" s="54"/>
      <c r="F102" s="54"/>
      <c r="G102" s="54"/>
      <c r="H102" s="54"/>
      <c r="I102" s="55"/>
    </row>
    <row r="103" spans="1:18" ht="14.25" x14ac:dyDescent="0.2">
      <c r="A103" s="9" t="s">
        <v>35</v>
      </c>
      <c r="B103" s="73">
        <f>B104+B105+B106+B107+B108+B109+B110+B111</f>
        <v>368958.1</v>
      </c>
      <c r="C103" s="73">
        <f>C104+C105+C106+C107+C108+C109+C110+C111</f>
        <v>42216.800000000003</v>
      </c>
      <c r="D103" s="73">
        <f>D104+D105+D106+D107+D108+D109+D110+D111</f>
        <v>36805.5</v>
      </c>
      <c r="E103" s="36">
        <f t="shared" ref="E103:E108" si="23">$D:$D/$B:$B*100</f>
        <v>9.9755229658869133</v>
      </c>
      <c r="F103" s="36">
        <f>$D:$D/$C:$C*100</f>
        <v>87.182117071876604</v>
      </c>
      <c r="G103" s="73">
        <f>G104+G105+G106+G107+G108+G109+G110+G111</f>
        <v>32407.3</v>
      </c>
      <c r="H103" s="36">
        <f>$D:$D/$G:$G*100</f>
        <v>113.57163355169976</v>
      </c>
      <c r="I103" s="73">
        <f>I104+I105+I106+I107+I108+I109+I110+I111</f>
        <v>26164.1</v>
      </c>
    </row>
    <row r="104" spans="1:18" x14ac:dyDescent="0.2">
      <c r="A104" s="10" t="s">
        <v>36</v>
      </c>
      <c r="B104" s="74">
        <v>3290.1</v>
      </c>
      <c r="C104" s="74">
        <v>396.2</v>
      </c>
      <c r="D104" s="74">
        <v>360.9</v>
      </c>
      <c r="E104" s="37">
        <f t="shared" si="23"/>
        <v>10.969271450715782</v>
      </c>
      <c r="F104" s="37">
        <f>$D:$D/$C:$C*100</f>
        <v>91.090358404846043</v>
      </c>
      <c r="G104" s="74">
        <v>385.3</v>
      </c>
      <c r="H104" s="37">
        <f>$D:$D/$G:$G*100</f>
        <v>93.667272255385399</v>
      </c>
      <c r="I104" s="74">
        <v>230.9</v>
      </c>
    </row>
    <row r="105" spans="1:18" ht="14.25" customHeight="1" x14ac:dyDescent="0.2">
      <c r="A105" s="10" t="s">
        <v>37</v>
      </c>
      <c r="B105" s="74">
        <v>9734.4</v>
      </c>
      <c r="C105" s="74">
        <v>1407.1</v>
      </c>
      <c r="D105" s="74">
        <v>1135</v>
      </c>
      <c r="E105" s="37">
        <f t="shared" si="23"/>
        <v>11.659681130834977</v>
      </c>
      <c r="F105" s="37">
        <f>$D:$D/$C:$C*100</f>
        <v>80.662355198635495</v>
      </c>
      <c r="G105" s="74">
        <v>1011.2</v>
      </c>
      <c r="H105" s="37">
        <f>$D:$D/$G:$G*100</f>
        <v>112.24287974683544</v>
      </c>
      <c r="I105" s="74">
        <v>641.20000000000005</v>
      </c>
    </row>
    <row r="106" spans="1:18" ht="25.5" x14ac:dyDescent="0.2">
      <c r="A106" s="10" t="s">
        <v>38</v>
      </c>
      <c r="B106" s="74">
        <v>76643.5</v>
      </c>
      <c r="C106" s="74">
        <v>10315.4</v>
      </c>
      <c r="D106" s="74">
        <v>8777.1</v>
      </c>
      <c r="E106" s="37">
        <f t="shared" si="23"/>
        <v>11.45185175520429</v>
      </c>
      <c r="F106" s="37">
        <f>$D:$D/$C:$C*100</f>
        <v>85.08734513445917</v>
      </c>
      <c r="G106" s="74">
        <v>7349.5</v>
      </c>
      <c r="H106" s="37">
        <f>$D:$D/$G:$G*100</f>
        <v>119.42445064290088</v>
      </c>
      <c r="I106" s="74">
        <v>6052.3</v>
      </c>
    </row>
    <row r="107" spans="1:18" x14ac:dyDescent="0.2">
      <c r="A107" s="10" t="s">
        <v>81</v>
      </c>
      <c r="B107" s="41">
        <v>32.299999999999997</v>
      </c>
      <c r="C107" s="41">
        <v>0</v>
      </c>
      <c r="D107" s="41">
        <v>0</v>
      </c>
      <c r="E107" s="37">
        <f t="shared" si="23"/>
        <v>0</v>
      </c>
      <c r="F107" s="37">
        <v>0</v>
      </c>
      <c r="G107" s="41">
        <v>0</v>
      </c>
      <c r="H107" s="37">
        <v>0</v>
      </c>
      <c r="I107" s="41">
        <v>0</v>
      </c>
      <c r="R107" s="31"/>
    </row>
    <row r="108" spans="1:18" ht="25.5" x14ac:dyDescent="0.2">
      <c r="A108" s="3" t="s">
        <v>39</v>
      </c>
      <c r="B108" s="74">
        <v>20183.8</v>
      </c>
      <c r="C108" s="74">
        <v>2106.1</v>
      </c>
      <c r="D108" s="74">
        <v>2034.6</v>
      </c>
      <c r="E108" s="37">
        <f t="shared" si="23"/>
        <v>10.080361478017023</v>
      </c>
      <c r="F108" s="37">
        <f>$D:$D/$C:$C*100</f>
        <v>96.605099472959495</v>
      </c>
      <c r="G108" s="74">
        <v>2006.3</v>
      </c>
      <c r="H108" s="37">
        <f>$D:$D/$G:$G*100</f>
        <v>101.4105567462493</v>
      </c>
      <c r="I108" s="74">
        <v>1546.2</v>
      </c>
      <c r="R108" s="32"/>
    </row>
    <row r="109" spans="1:18" x14ac:dyDescent="0.2">
      <c r="A109" s="3" t="s">
        <v>141</v>
      </c>
      <c r="B109" s="74">
        <v>0</v>
      </c>
      <c r="C109" s="74">
        <v>0</v>
      </c>
      <c r="D109" s="74">
        <v>0</v>
      </c>
      <c r="E109" s="37">
        <v>0</v>
      </c>
      <c r="F109" s="37">
        <v>0</v>
      </c>
      <c r="G109" s="74">
        <v>0</v>
      </c>
      <c r="H109" s="37">
        <v>0</v>
      </c>
      <c r="I109" s="74">
        <v>0</v>
      </c>
      <c r="R109" s="31"/>
    </row>
    <row r="110" spans="1:18" x14ac:dyDescent="0.2">
      <c r="A110" s="10" t="s">
        <v>40</v>
      </c>
      <c r="B110" s="74">
        <v>4895</v>
      </c>
      <c r="C110" s="74">
        <v>0</v>
      </c>
      <c r="D110" s="74">
        <v>0</v>
      </c>
      <c r="E110" s="37">
        <f>$D:$D/$B:$B*100</f>
        <v>0</v>
      </c>
      <c r="F110" s="37">
        <v>0</v>
      </c>
      <c r="G110" s="74">
        <v>0</v>
      </c>
      <c r="H110" s="37">
        <v>0</v>
      </c>
      <c r="I110" s="74">
        <v>0</v>
      </c>
      <c r="R110" s="31"/>
    </row>
    <row r="111" spans="1:18" x14ac:dyDescent="0.2">
      <c r="A111" s="3" t="s">
        <v>41</v>
      </c>
      <c r="B111" s="74">
        <v>254179</v>
      </c>
      <c r="C111" s="74">
        <v>27992</v>
      </c>
      <c r="D111" s="74">
        <v>24497.9</v>
      </c>
      <c r="E111" s="37">
        <f>$D:$D/$B:$B*100</f>
        <v>9.6380503503436561</v>
      </c>
      <c r="F111" s="37">
        <f>$D:$D/$C:$C*100</f>
        <v>87.517505001428987</v>
      </c>
      <c r="G111" s="74">
        <v>21655</v>
      </c>
      <c r="H111" s="37">
        <f>$D:$D/$G:$G*100</f>
        <v>113.12814592472871</v>
      </c>
      <c r="I111" s="74">
        <v>17693.5</v>
      </c>
    </row>
    <row r="112" spans="1:18" ht="14.25" x14ac:dyDescent="0.2">
      <c r="A112" s="9" t="s">
        <v>42</v>
      </c>
      <c r="B112" s="38">
        <v>720.4</v>
      </c>
      <c r="C112" s="38">
        <v>105.3</v>
      </c>
      <c r="D112" s="38">
        <v>69.2</v>
      </c>
      <c r="E112" s="36">
        <f>$D:$D/$B:$B*100</f>
        <v>9.6057745696835095</v>
      </c>
      <c r="F112" s="36">
        <f>$D:$D/$C:$C*100</f>
        <v>65.71699905033239</v>
      </c>
      <c r="G112" s="38">
        <v>40.799999999999997</v>
      </c>
      <c r="H112" s="36">
        <f>$D:$D/$G:$G*100</f>
        <v>169.60784313725492</v>
      </c>
      <c r="I112" s="38">
        <v>52.3</v>
      </c>
    </row>
    <row r="113" spans="1:9" ht="25.5" x14ac:dyDescent="0.2">
      <c r="A113" s="11" t="s">
        <v>43</v>
      </c>
      <c r="B113" s="38">
        <v>18054.7</v>
      </c>
      <c r="C113" s="38">
        <v>2408.5</v>
      </c>
      <c r="D113" s="38">
        <v>2129.6</v>
      </c>
      <c r="E113" s="36">
        <f>$D:$D/$B:$B*100</f>
        <v>11.795266606479199</v>
      </c>
      <c r="F113" s="36">
        <f>$D:$D/$C:$C*100</f>
        <v>88.42017853435749</v>
      </c>
      <c r="G113" s="38">
        <v>1491.4</v>
      </c>
      <c r="H113" s="36">
        <f>$D:$D/$G:$G*100</f>
        <v>142.7920075097224</v>
      </c>
      <c r="I113" s="38">
        <v>1745.1</v>
      </c>
    </row>
    <row r="114" spans="1:9" ht="14.25" x14ac:dyDescent="0.2">
      <c r="A114" s="9" t="s">
        <v>44</v>
      </c>
      <c r="B114" s="73">
        <f>B115+B116+B117+B118+B119</f>
        <v>145368.5</v>
      </c>
      <c r="C114" s="73">
        <f t="shared" ref="C114" si="24">C115+C116+C117+C118+C119</f>
        <v>6985.4</v>
      </c>
      <c r="D114" s="73">
        <f>D115+D116+D117+D118+D119</f>
        <v>5430.9</v>
      </c>
      <c r="E114" s="36">
        <f>$D:$D/$B:$B*100</f>
        <v>3.7359538001699124</v>
      </c>
      <c r="F114" s="36">
        <f>$D:$D/$C:$C*100</f>
        <v>77.746442580238778</v>
      </c>
      <c r="G114" s="73">
        <f>G115+G116+G117+G118+G119</f>
        <v>10511.9</v>
      </c>
      <c r="H114" s="36">
        <f>$D:$D/$G:$G*100</f>
        <v>51.6643042646905</v>
      </c>
      <c r="I114" s="73">
        <f>I115+I116+I117+I118+I119</f>
        <v>5428</v>
      </c>
    </row>
    <row r="115" spans="1:9" x14ac:dyDescent="0.2">
      <c r="A115" s="10" t="s">
        <v>146</v>
      </c>
      <c r="B115" s="74">
        <v>0</v>
      </c>
      <c r="C115" s="74">
        <v>0</v>
      </c>
      <c r="D115" s="74">
        <v>0</v>
      </c>
      <c r="E115" s="37">
        <v>0</v>
      </c>
      <c r="F115" s="37">
        <v>0</v>
      </c>
      <c r="G115" s="74">
        <v>0</v>
      </c>
      <c r="H115" s="37">
        <v>0</v>
      </c>
      <c r="I115" s="74">
        <v>0</v>
      </c>
    </row>
    <row r="116" spans="1:9" x14ac:dyDescent="0.2">
      <c r="A116" s="10" t="s">
        <v>147</v>
      </c>
      <c r="B116" s="74">
        <v>0</v>
      </c>
      <c r="C116" s="74">
        <v>0</v>
      </c>
      <c r="D116" s="74">
        <v>0</v>
      </c>
      <c r="E116" s="37">
        <v>0</v>
      </c>
      <c r="F116" s="37">
        <v>0</v>
      </c>
      <c r="G116" s="74">
        <v>0</v>
      </c>
      <c r="H116" s="37">
        <v>0</v>
      </c>
      <c r="I116" s="74">
        <v>0</v>
      </c>
    </row>
    <row r="117" spans="1:9" x14ac:dyDescent="0.2">
      <c r="A117" s="10" t="s">
        <v>45</v>
      </c>
      <c r="B117" s="74">
        <v>21531.200000000001</v>
      </c>
      <c r="C117" s="74">
        <v>1798.2</v>
      </c>
      <c r="D117" s="74">
        <v>263.7</v>
      </c>
      <c r="E117" s="37">
        <f t="shared" ref="E117:E140" si="25">$D:$D/$B:$B*100</f>
        <v>1.2247343390057219</v>
      </c>
      <c r="F117" s="37">
        <f>$D:$D/$C:$C*100</f>
        <v>14.664664664664665</v>
      </c>
      <c r="G117" s="74">
        <v>1649.9</v>
      </c>
      <c r="H117" s="37">
        <f t="shared" ref="H117:H123" si="26">$D:$D/$G:$G*100</f>
        <v>15.98278683556579</v>
      </c>
      <c r="I117" s="74">
        <v>260.8</v>
      </c>
    </row>
    <row r="118" spans="1:9" x14ac:dyDescent="0.2">
      <c r="A118" s="12" t="s">
        <v>88</v>
      </c>
      <c r="B118" s="41">
        <v>118327.4</v>
      </c>
      <c r="C118" s="41">
        <v>5167.2</v>
      </c>
      <c r="D118" s="41">
        <v>5167.2</v>
      </c>
      <c r="E118" s="37">
        <f t="shared" si="25"/>
        <v>4.3668668457178983</v>
      </c>
      <c r="F118" s="37">
        <v>0</v>
      </c>
      <c r="G118" s="41">
        <v>8640.6</v>
      </c>
      <c r="H118" s="37">
        <f t="shared" si="26"/>
        <v>59.801402680369407</v>
      </c>
      <c r="I118" s="41">
        <v>5167.2</v>
      </c>
    </row>
    <row r="119" spans="1:9" x14ac:dyDescent="0.2">
      <c r="A119" s="10" t="s">
        <v>46</v>
      </c>
      <c r="B119" s="74">
        <v>5509.9</v>
      </c>
      <c r="C119" s="74">
        <v>20</v>
      </c>
      <c r="D119" s="74">
        <v>0</v>
      </c>
      <c r="E119" s="37">
        <f t="shared" si="25"/>
        <v>0</v>
      </c>
      <c r="F119" s="37">
        <v>0</v>
      </c>
      <c r="G119" s="74">
        <v>221.4</v>
      </c>
      <c r="H119" s="37">
        <f t="shared" si="26"/>
        <v>0</v>
      </c>
      <c r="I119" s="74">
        <v>0</v>
      </c>
    </row>
    <row r="120" spans="1:9" ht="14.25" x14ac:dyDescent="0.2">
      <c r="A120" s="9" t="s">
        <v>47</v>
      </c>
      <c r="B120" s="73">
        <f>B121+B122+B123+B124</f>
        <v>1748063.4000000001</v>
      </c>
      <c r="C120" s="73">
        <f>C121+C122+C123+C124</f>
        <v>943277.5</v>
      </c>
      <c r="D120" s="73">
        <f>D121+D122+D123+D124</f>
        <v>36605</v>
      </c>
      <c r="E120" s="36">
        <f t="shared" si="25"/>
        <v>2.0940316009133304</v>
      </c>
      <c r="F120" s="36">
        <f>$D:$D/$C:$C*100</f>
        <v>3.8806183758225976</v>
      </c>
      <c r="G120" s="73">
        <f>G121+G122+G123+G124</f>
        <v>607381.90000000014</v>
      </c>
      <c r="H120" s="36">
        <f t="shared" si="26"/>
        <v>6.0266860108936395</v>
      </c>
      <c r="I120" s="73">
        <f>I121+I122+I123+I124</f>
        <v>34585.9</v>
      </c>
    </row>
    <row r="121" spans="1:9" x14ac:dyDescent="0.2">
      <c r="A121" s="10" t="s">
        <v>48</v>
      </c>
      <c r="B121" s="74">
        <v>1481793.8</v>
      </c>
      <c r="C121" s="74">
        <v>911493.8</v>
      </c>
      <c r="D121" s="74">
        <v>21276.6</v>
      </c>
      <c r="E121" s="37">
        <f t="shared" si="25"/>
        <v>1.4358677975302636</v>
      </c>
      <c r="F121" s="37">
        <f>$D:$D/$C:$C*100</f>
        <v>2.334256140853618</v>
      </c>
      <c r="G121" s="74">
        <v>590120.80000000005</v>
      </c>
      <c r="H121" s="37">
        <f t="shared" si="26"/>
        <v>3.6054651861110467</v>
      </c>
      <c r="I121" s="74">
        <v>20943</v>
      </c>
    </row>
    <row r="122" spans="1:9" x14ac:dyDescent="0.2">
      <c r="A122" s="10" t="s">
        <v>49</v>
      </c>
      <c r="B122" s="74">
        <v>109889.60000000001</v>
      </c>
      <c r="C122" s="74">
        <v>24042.5</v>
      </c>
      <c r="D122" s="74">
        <v>10325.200000000001</v>
      </c>
      <c r="E122" s="37">
        <f t="shared" si="25"/>
        <v>9.3959755973267729</v>
      </c>
      <c r="F122" s="37">
        <f>$D:$D/$C:$C*100</f>
        <v>42.945617136321104</v>
      </c>
      <c r="G122" s="74">
        <v>10631.8</v>
      </c>
      <c r="H122" s="37">
        <f t="shared" si="26"/>
        <v>97.116198574089069</v>
      </c>
      <c r="I122" s="74">
        <v>10315.9</v>
      </c>
    </row>
    <row r="123" spans="1:9" x14ac:dyDescent="0.2">
      <c r="A123" s="10" t="s">
        <v>50</v>
      </c>
      <c r="B123" s="74">
        <v>140301.5</v>
      </c>
      <c r="C123" s="74">
        <v>7491.2</v>
      </c>
      <c r="D123" s="74">
        <v>5003.2</v>
      </c>
      <c r="E123" s="37">
        <f t="shared" si="25"/>
        <v>3.5660345755391063</v>
      </c>
      <c r="F123" s="37">
        <f>$D:$D/$C:$C*100</f>
        <v>66.787697565143105</v>
      </c>
      <c r="G123" s="74">
        <v>6629.3</v>
      </c>
      <c r="H123" s="37">
        <f t="shared" si="26"/>
        <v>75.471015039295239</v>
      </c>
      <c r="I123" s="74">
        <v>3327</v>
      </c>
    </row>
    <row r="124" spans="1:9" x14ac:dyDescent="0.2">
      <c r="A124" s="10" t="s">
        <v>51</v>
      </c>
      <c r="B124" s="74">
        <v>16078.5</v>
      </c>
      <c r="C124" s="74">
        <v>250</v>
      </c>
      <c r="D124" s="74">
        <v>0</v>
      </c>
      <c r="E124" s="37">
        <f t="shared" si="25"/>
        <v>0</v>
      </c>
      <c r="F124" s="37">
        <f>$D:$D/$C:$C*100</f>
        <v>0</v>
      </c>
      <c r="G124" s="74">
        <v>0</v>
      </c>
      <c r="H124" s="37">
        <v>0</v>
      </c>
      <c r="I124" s="74">
        <v>0</v>
      </c>
    </row>
    <row r="125" spans="1:9" ht="18.75" customHeight="1" x14ac:dyDescent="0.2">
      <c r="A125" s="13" t="s">
        <v>112</v>
      </c>
      <c r="B125" s="73">
        <f>SUM(B126:B127)</f>
        <v>23256.799999999999</v>
      </c>
      <c r="C125" s="73">
        <f>SUM(C126:C127)</f>
        <v>4276.7</v>
      </c>
      <c r="D125" s="73">
        <f>SUM(D126:D127)</f>
        <v>1409.1000000000001</v>
      </c>
      <c r="E125" s="36">
        <f t="shared" si="25"/>
        <v>6.0588731037804004</v>
      </c>
      <c r="F125" s="36">
        <v>0</v>
      </c>
      <c r="G125" s="73">
        <f>SUM(G126:G127)</f>
        <v>221.29999999999998</v>
      </c>
      <c r="H125" s="37">
        <v>0</v>
      </c>
      <c r="I125" s="73">
        <f>SUM(I126:I127)</f>
        <v>1409.1000000000001</v>
      </c>
    </row>
    <row r="126" spans="1:9" ht="30.75" customHeight="1" x14ac:dyDescent="0.2">
      <c r="A126" s="10" t="s">
        <v>113</v>
      </c>
      <c r="B126" s="74">
        <v>2083</v>
      </c>
      <c r="C126" s="74">
        <v>20.2</v>
      </c>
      <c r="D126" s="74">
        <v>20.2</v>
      </c>
      <c r="E126" s="37">
        <f t="shared" si="25"/>
        <v>0.96975516082573221</v>
      </c>
      <c r="F126" s="37">
        <v>0</v>
      </c>
      <c r="G126" s="74">
        <v>17.7</v>
      </c>
      <c r="H126" s="37">
        <v>0</v>
      </c>
      <c r="I126" s="74">
        <v>20.2</v>
      </c>
    </row>
    <row r="127" spans="1:9" ht="20.25" customHeight="1" x14ac:dyDescent="0.2">
      <c r="A127" s="10" t="s">
        <v>111</v>
      </c>
      <c r="B127" s="74">
        <v>21173.8</v>
      </c>
      <c r="C127" s="74">
        <v>4256.5</v>
      </c>
      <c r="D127" s="74">
        <v>1388.9</v>
      </c>
      <c r="E127" s="37">
        <f t="shared" si="25"/>
        <v>6.5595216730109858</v>
      </c>
      <c r="F127" s="37">
        <v>0</v>
      </c>
      <c r="G127" s="74">
        <v>203.6</v>
      </c>
      <c r="H127" s="37">
        <v>0</v>
      </c>
      <c r="I127" s="74">
        <v>1388.9</v>
      </c>
    </row>
    <row r="128" spans="1:9" ht="14.25" x14ac:dyDescent="0.2">
      <c r="A128" s="13" t="s">
        <v>52</v>
      </c>
      <c r="B128" s="73">
        <f>B129+B130+B131+B132+B133</f>
        <v>1749776.7</v>
      </c>
      <c r="C128" s="73">
        <f>C129+C130+C131+C132+C133</f>
        <v>187365.10000000003</v>
      </c>
      <c r="D128" s="73">
        <f>D129+D130+D131+D132+D133</f>
        <v>183655.4</v>
      </c>
      <c r="E128" s="36">
        <f t="shared" si="25"/>
        <v>10.495933566837413</v>
      </c>
      <c r="F128" s="36">
        <f t="shared" ref="F128:F137" si="27">$D:$D/$C:$C*100</f>
        <v>98.020068838860581</v>
      </c>
      <c r="G128" s="73">
        <f>G129+G130+G131+G132+G133</f>
        <v>160896.1</v>
      </c>
      <c r="H128" s="36">
        <f t="shared" ref="H128:H136" si="28">$D:$D/$G:$G*100</f>
        <v>114.1453397565261</v>
      </c>
      <c r="I128" s="73">
        <f>I129+I130+I131+I132+I133</f>
        <v>139880.30000000002</v>
      </c>
    </row>
    <row r="129" spans="1:9" x14ac:dyDescent="0.2">
      <c r="A129" s="10" t="s">
        <v>53</v>
      </c>
      <c r="B129" s="74">
        <v>665496.80000000005</v>
      </c>
      <c r="C129" s="74">
        <v>72254.7</v>
      </c>
      <c r="D129" s="74">
        <v>72254.7</v>
      </c>
      <c r="E129" s="37">
        <f t="shared" si="25"/>
        <v>10.8572573151366</v>
      </c>
      <c r="F129" s="37">
        <f t="shared" si="27"/>
        <v>100</v>
      </c>
      <c r="G129" s="74">
        <v>69518.8</v>
      </c>
      <c r="H129" s="37">
        <f t="shared" si="28"/>
        <v>103.93548220049826</v>
      </c>
      <c r="I129" s="74">
        <v>54942.3</v>
      </c>
    </row>
    <row r="130" spans="1:9" x14ac:dyDescent="0.2">
      <c r="A130" s="10" t="s">
        <v>54</v>
      </c>
      <c r="B130" s="74">
        <v>809951.7</v>
      </c>
      <c r="C130" s="74">
        <v>80343.5</v>
      </c>
      <c r="D130" s="74">
        <v>80010.7</v>
      </c>
      <c r="E130" s="37">
        <f t="shared" si="25"/>
        <v>9.8784532460392391</v>
      </c>
      <c r="F130" s="37">
        <f t="shared" si="27"/>
        <v>99.585778563293857</v>
      </c>
      <c r="G130" s="74">
        <v>72425</v>
      </c>
      <c r="H130" s="37">
        <f t="shared" si="28"/>
        <v>110.47386952019329</v>
      </c>
      <c r="I130" s="74">
        <v>61952.2</v>
      </c>
    </row>
    <row r="131" spans="1:9" x14ac:dyDescent="0.2">
      <c r="A131" s="10" t="s">
        <v>107</v>
      </c>
      <c r="B131" s="74">
        <v>151720.29999999999</v>
      </c>
      <c r="C131" s="74">
        <v>21759.200000000001</v>
      </c>
      <c r="D131" s="74">
        <v>21759.200000000001</v>
      </c>
      <c r="E131" s="37">
        <f t="shared" si="25"/>
        <v>14.341653687739875</v>
      </c>
      <c r="F131" s="37">
        <f t="shared" si="27"/>
        <v>100</v>
      </c>
      <c r="G131" s="74">
        <v>10734.7</v>
      </c>
      <c r="H131" s="37">
        <f t="shared" si="28"/>
        <v>202.69965625494888</v>
      </c>
      <c r="I131" s="74">
        <v>15171.1</v>
      </c>
    </row>
    <row r="132" spans="1:9" x14ac:dyDescent="0.2">
      <c r="A132" s="10" t="s">
        <v>55</v>
      </c>
      <c r="B132" s="74">
        <v>18109.400000000001</v>
      </c>
      <c r="C132" s="74">
        <v>3157.2</v>
      </c>
      <c r="D132" s="74">
        <v>1498.4</v>
      </c>
      <c r="E132" s="37">
        <f t="shared" si="25"/>
        <v>8.2741559632014301</v>
      </c>
      <c r="F132" s="37">
        <f t="shared" si="27"/>
        <v>47.459774483719755</v>
      </c>
      <c r="G132" s="74">
        <v>675</v>
      </c>
      <c r="H132" s="37">
        <f t="shared" si="28"/>
        <v>221.9851851851852</v>
      </c>
      <c r="I132" s="74">
        <v>1248.5</v>
      </c>
    </row>
    <row r="133" spans="1:9" x14ac:dyDescent="0.2">
      <c r="A133" s="10" t="s">
        <v>56</v>
      </c>
      <c r="B133" s="74">
        <v>104498.5</v>
      </c>
      <c r="C133" s="74">
        <v>9850.5</v>
      </c>
      <c r="D133" s="41">
        <v>8132.4</v>
      </c>
      <c r="E133" s="37">
        <f t="shared" si="25"/>
        <v>7.7823126647750911</v>
      </c>
      <c r="F133" s="37">
        <f t="shared" si="27"/>
        <v>82.558245774326181</v>
      </c>
      <c r="G133" s="41">
        <v>7542.6</v>
      </c>
      <c r="H133" s="37">
        <f t="shared" si="28"/>
        <v>107.8195847585713</v>
      </c>
      <c r="I133" s="41">
        <v>6566.2</v>
      </c>
    </row>
    <row r="134" spans="1:9" ht="28.5" customHeight="1" x14ac:dyDescent="0.2">
      <c r="A134" s="13" t="s">
        <v>57</v>
      </c>
      <c r="B134" s="73">
        <f>B135+B136</f>
        <v>173585.69999999998</v>
      </c>
      <c r="C134" s="73">
        <f>C135+C136</f>
        <v>22562.799999999999</v>
      </c>
      <c r="D134" s="73">
        <f>D135+D136</f>
        <v>22177.599999999999</v>
      </c>
      <c r="E134" s="36">
        <f t="shared" si="25"/>
        <v>12.776167622102513</v>
      </c>
      <c r="F134" s="36">
        <f t="shared" si="27"/>
        <v>98.292765082347927</v>
      </c>
      <c r="G134" s="73">
        <f>G135+G136</f>
        <v>15378.5</v>
      </c>
      <c r="H134" s="36">
        <f t="shared" si="28"/>
        <v>144.21172416035373</v>
      </c>
      <c r="I134" s="73">
        <f>I135+I136</f>
        <v>16091.1</v>
      </c>
    </row>
    <row r="135" spans="1:9" x14ac:dyDescent="0.2">
      <c r="A135" s="10" t="s">
        <v>58</v>
      </c>
      <c r="B135" s="74">
        <v>163559.79999999999</v>
      </c>
      <c r="C135" s="74">
        <v>21065</v>
      </c>
      <c r="D135" s="74">
        <v>20838.599999999999</v>
      </c>
      <c r="E135" s="37">
        <f t="shared" si="25"/>
        <v>12.740661213819044</v>
      </c>
      <c r="F135" s="37">
        <f t="shared" si="27"/>
        <v>98.925231426536911</v>
      </c>
      <c r="G135" s="74">
        <v>14696.2</v>
      </c>
      <c r="H135" s="37">
        <f t="shared" si="28"/>
        <v>141.79583837998936</v>
      </c>
      <c r="I135" s="74">
        <v>14912.6</v>
      </c>
    </row>
    <row r="136" spans="1:9" ht="25.5" x14ac:dyDescent="0.2">
      <c r="A136" s="10" t="s">
        <v>59</v>
      </c>
      <c r="B136" s="74">
        <v>10025.9</v>
      </c>
      <c r="C136" s="74">
        <v>1497.8</v>
      </c>
      <c r="D136" s="74">
        <v>1339</v>
      </c>
      <c r="E136" s="37">
        <f t="shared" si="25"/>
        <v>13.355409489422396</v>
      </c>
      <c r="F136" s="37">
        <f t="shared" si="27"/>
        <v>89.397783415676329</v>
      </c>
      <c r="G136" s="74">
        <v>682.3</v>
      </c>
      <c r="H136" s="37">
        <f t="shared" si="28"/>
        <v>196.2479847574381</v>
      </c>
      <c r="I136" s="74">
        <v>1178.5</v>
      </c>
    </row>
    <row r="137" spans="1:9" ht="18.75" customHeight="1" x14ac:dyDescent="0.2">
      <c r="A137" s="13" t="s">
        <v>60</v>
      </c>
      <c r="B137" s="73">
        <f>B138+B139+B140+B141</f>
        <v>112018.7</v>
      </c>
      <c r="C137" s="73">
        <f>C138+C139+C140+C141</f>
        <v>8745.6</v>
      </c>
      <c r="D137" s="73">
        <f>D138+D139+D140+D141</f>
        <v>8639.4</v>
      </c>
      <c r="E137" s="36">
        <f t="shared" si="25"/>
        <v>7.7124622942419441</v>
      </c>
      <c r="F137" s="36">
        <f t="shared" si="27"/>
        <v>98.785675082327103</v>
      </c>
      <c r="G137" s="73">
        <f>G138+G139+G140+G141</f>
        <v>9944.5</v>
      </c>
      <c r="H137" s="36">
        <v>0</v>
      </c>
      <c r="I137" s="73">
        <f>I138+I139+I140+I141</f>
        <v>8310.1</v>
      </c>
    </row>
    <row r="138" spans="1:9" x14ac:dyDescent="0.2">
      <c r="A138" s="10" t="s">
        <v>61</v>
      </c>
      <c r="B138" s="74">
        <v>5311.2</v>
      </c>
      <c r="C138" s="74">
        <v>442.6</v>
      </c>
      <c r="D138" s="74">
        <v>407.3</v>
      </c>
      <c r="E138" s="37">
        <f t="shared" si="25"/>
        <v>7.6687001054375665</v>
      </c>
      <c r="F138" s="37">
        <v>0</v>
      </c>
      <c r="G138" s="74">
        <v>143.5</v>
      </c>
      <c r="H138" s="37">
        <f>$D:$D/$G:$G*100</f>
        <v>283.83275261324042</v>
      </c>
      <c r="I138" s="74">
        <v>407.3</v>
      </c>
    </row>
    <row r="139" spans="1:9" x14ac:dyDescent="0.2">
      <c r="A139" s="10" t="s">
        <v>62</v>
      </c>
      <c r="B139" s="74">
        <v>103104.9</v>
      </c>
      <c r="C139" s="74">
        <v>7872.4</v>
      </c>
      <c r="D139" s="74">
        <v>7872.4</v>
      </c>
      <c r="E139" s="37">
        <f t="shared" si="25"/>
        <v>7.6353306195922785</v>
      </c>
      <c r="F139" s="37">
        <f>$D:$D/$C:$C*100</f>
        <v>100</v>
      </c>
      <c r="G139" s="74">
        <v>9356.5</v>
      </c>
      <c r="H139" s="37">
        <f>$D:$D/$G:$G*100</f>
        <v>84.138299577833592</v>
      </c>
      <c r="I139" s="74">
        <v>7712.4</v>
      </c>
    </row>
    <row r="140" spans="1:9" x14ac:dyDescent="0.2">
      <c r="A140" s="10" t="s">
        <v>63</v>
      </c>
      <c r="B140" s="41">
        <v>3602.6</v>
      </c>
      <c r="C140" s="41">
        <v>430.6</v>
      </c>
      <c r="D140" s="41">
        <v>359.7</v>
      </c>
      <c r="E140" s="37">
        <f t="shared" si="25"/>
        <v>9.9844556709043459</v>
      </c>
      <c r="F140" s="37">
        <f>$D:$D/$C:$C*100</f>
        <v>83.534602879702732</v>
      </c>
      <c r="G140" s="41">
        <v>444.5</v>
      </c>
      <c r="H140" s="37">
        <f>$D:$D/$G:$G*100</f>
        <v>80.92238470191225</v>
      </c>
      <c r="I140" s="41">
        <v>190.4</v>
      </c>
    </row>
    <row r="141" spans="1:9" x14ac:dyDescent="0.2">
      <c r="A141" s="10" t="s">
        <v>64</v>
      </c>
      <c r="B141" s="74">
        <v>0</v>
      </c>
      <c r="C141" s="74">
        <v>0</v>
      </c>
      <c r="D141" s="74">
        <v>0</v>
      </c>
      <c r="E141" s="37">
        <v>0</v>
      </c>
      <c r="F141" s="37">
        <v>0</v>
      </c>
      <c r="G141" s="74">
        <v>0</v>
      </c>
      <c r="H141" s="37">
        <v>0</v>
      </c>
      <c r="I141" s="74">
        <v>0</v>
      </c>
    </row>
    <row r="142" spans="1:9" ht="16.5" customHeight="1" x14ac:dyDescent="0.2">
      <c r="A142" s="13" t="s">
        <v>71</v>
      </c>
      <c r="B142" s="38">
        <f>B143+B144+B145+B146</f>
        <v>91464</v>
      </c>
      <c r="C142" s="38">
        <f t="shared" ref="C142:D142" si="29">C143+C144+C145+C146</f>
        <v>11643.4</v>
      </c>
      <c r="D142" s="38">
        <f t="shared" si="29"/>
        <v>11515.8</v>
      </c>
      <c r="E142" s="36">
        <f>$D:$D/$B:$B*100</f>
        <v>12.590527420624506</v>
      </c>
      <c r="F142" s="36">
        <f>$D:$D/$C:$C*100</f>
        <v>98.90410017692426</v>
      </c>
      <c r="G142" s="38">
        <f t="shared" ref="G142" si="30">G143+G144+G145+G146</f>
        <v>6284.7000000000007</v>
      </c>
      <c r="H142" s="36">
        <f>$D:$D/$G:$G*100</f>
        <v>183.23547663372949</v>
      </c>
      <c r="I142" s="38">
        <f t="shared" ref="I142" si="31">I143+I144+I145+I146</f>
        <v>7462.3</v>
      </c>
    </row>
    <row r="143" spans="1:9" x14ac:dyDescent="0.2">
      <c r="A143" s="24" t="s">
        <v>72</v>
      </c>
      <c r="B143" s="41">
        <v>0</v>
      </c>
      <c r="C143" s="41">
        <v>0</v>
      </c>
      <c r="D143" s="41">
        <v>0</v>
      </c>
      <c r="E143" s="37">
        <v>0</v>
      </c>
      <c r="F143" s="37">
        <v>0</v>
      </c>
      <c r="G143" s="41">
        <v>5100</v>
      </c>
      <c r="H143" s="37">
        <f>$D:$D/$G:$G*100</f>
        <v>0</v>
      </c>
      <c r="I143" s="41">
        <v>0</v>
      </c>
    </row>
    <row r="144" spans="1:9" x14ac:dyDescent="0.2">
      <c r="A144" s="14" t="s">
        <v>73</v>
      </c>
      <c r="B144" s="41">
        <v>21381</v>
      </c>
      <c r="C144" s="41">
        <v>2834.1</v>
      </c>
      <c r="D144" s="41">
        <v>2731.8</v>
      </c>
      <c r="E144" s="37">
        <f>$D:$D/$B:$B*100</f>
        <v>12.776764417005754</v>
      </c>
      <c r="F144" s="37">
        <f>$D:$D/$C:$C*100</f>
        <v>96.39038848311634</v>
      </c>
      <c r="G144" s="41">
        <v>735.1</v>
      </c>
      <c r="H144" s="37">
        <f>$D:$D/$G:$G*100</f>
        <v>371.62290844783024</v>
      </c>
      <c r="I144" s="41">
        <v>1862.3</v>
      </c>
    </row>
    <row r="145" spans="1:9" x14ac:dyDescent="0.2">
      <c r="A145" s="14" t="s">
        <v>157</v>
      </c>
      <c r="B145" s="41">
        <v>65029.4</v>
      </c>
      <c r="C145" s="41">
        <v>8253</v>
      </c>
      <c r="D145" s="41">
        <v>8253</v>
      </c>
      <c r="E145" s="37">
        <f>$D:$D/$B:$B*100</f>
        <v>12.691182757337449</v>
      </c>
      <c r="F145" s="37">
        <f>$D:$D/$C:$C*100</f>
        <v>100</v>
      </c>
      <c r="G145" s="41">
        <v>0</v>
      </c>
      <c r="H145" s="37">
        <v>0</v>
      </c>
      <c r="I145" s="41">
        <v>5253</v>
      </c>
    </row>
    <row r="146" spans="1:9" ht="24.75" customHeight="1" x14ac:dyDescent="0.2">
      <c r="A146" s="14" t="s">
        <v>82</v>
      </c>
      <c r="B146" s="41">
        <v>5053.6000000000004</v>
      </c>
      <c r="C146" s="41">
        <v>556.29999999999995</v>
      </c>
      <c r="D146" s="41">
        <v>531</v>
      </c>
      <c r="E146" s="37">
        <f>$D:$D/$B:$B*100</f>
        <v>10.507361089124585</v>
      </c>
      <c r="F146" s="37">
        <f>$D:$D/$C:$C*100</f>
        <v>95.45209419378034</v>
      </c>
      <c r="G146" s="41">
        <v>449.6</v>
      </c>
      <c r="H146" s="37">
        <f>$D:$D/$G:$G*100</f>
        <v>118.10498220640568</v>
      </c>
      <c r="I146" s="41">
        <v>347</v>
      </c>
    </row>
    <row r="147" spans="1:9" ht="25.5" x14ac:dyDescent="0.2">
      <c r="A147" s="15" t="s">
        <v>94</v>
      </c>
      <c r="B147" s="38">
        <f t="shared" ref="B147:H147" si="32">B148</f>
        <v>0</v>
      </c>
      <c r="C147" s="38">
        <f t="shared" si="32"/>
        <v>0</v>
      </c>
      <c r="D147" s="38">
        <f>D148</f>
        <v>0</v>
      </c>
      <c r="E147" s="38">
        <f t="shared" si="32"/>
        <v>0</v>
      </c>
      <c r="F147" s="38">
        <f t="shared" si="32"/>
        <v>0</v>
      </c>
      <c r="G147" s="38">
        <f t="shared" si="32"/>
        <v>0</v>
      </c>
      <c r="H147" s="41">
        <f t="shared" si="32"/>
        <v>0</v>
      </c>
      <c r="I147" s="38">
        <f>I148</f>
        <v>0</v>
      </c>
    </row>
    <row r="148" spans="1:9" ht="26.25" customHeight="1" x14ac:dyDescent="0.2">
      <c r="A148" s="14" t="s">
        <v>94</v>
      </c>
      <c r="B148" s="41">
        <v>0</v>
      </c>
      <c r="C148" s="41">
        <v>0</v>
      </c>
      <c r="D148" s="41">
        <v>0</v>
      </c>
      <c r="E148" s="37">
        <v>0</v>
      </c>
      <c r="F148" s="37">
        <v>0</v>
      </c>
      <c r="G148" s="74">
        <v>0</v>
      </c>
      <c r="H148" s="37">
        <v>0</v>
      </c>
      <c r="I148" s="41">
        <v>0</v>
      </c>
    </row>
    <row r="149" spans="1:9" ht="21" customHeight="1" x14ac:dyDescent="0.2">
      <c r="A149" s="23" t="s">
        <v>65</v>
      </c>
      <c r="B149" s="40">
        <f>B103+B112+B113+B114+B120+B125+B128+B134+B137+B142+B147</f>
        <v>4431267</v>
      </c>
      <c r="C149" s="40">
        <f>C103+C112+C113+C114+C120+C125+C128+C134+C137+C142+C147</f>
        <v>1229587.1000000001</v>
      </c>
      <c r="D149" s="40">
        <f>D103+D112+D113+D114+D120+D125+D128+D134+D137+D142+D147</f>
        <v>308437.5</v>
      </c>
      <c r="E149" s="39">
        <f>$D:$D/$B:$B*100</f>
        <v>6.9604810542898914</v>
      </c>
      <c r="F149" s="39">
        <f>$D:$D/$C:$C*100</f>
        <v>25.084640201576608</v>
      </c>
      <c r="G149" s="40">
        <f>G103+G112+G113+G114+G120+G125+G128+G134+G137+G142+G147</f>
        <v>844558.40000000014</v>
      </c>
      <c r="H149" s="47">
        <f>$D:$D/$G:$G*100</f>
        <v>36.5205650669036</v>
      </c>
      <c r="I149" s="40">
        <f>I103+I112+I113+I114+I120+I125+I128+I134+I137+I142+I147</f>
        <v>241128.30000000002</v>
      </c>
    </row>
    <row r="150" spans="1:9" ht="24" customHeight="1" x14ac:dyDescent="0.2">
      <c r="A150" s="16" t="s">
        <v>66</v>
      </c>
      <c r="B150" s="40">
        <f>B101-B149</f>
        <v>-795290.79999999981</v>
      </c>
      <c r="C150" s="40">
        <f>C101-C149</f>
        <v>-904488.8</v>
      </c>
      <c r="D150" s="40">
        <f>D101-D149</f>
        <v>-648</v>
      </c>
      <c r="E150" s="40"/>
      <c r="F150" s="40"/>
      <c r="G150" s="40">
        <f>G101-G149</f>
        <v>194403.99999999977</v>
      </c>
      <c r="H150" s="48"/>
      <c r="I150" s="40">
        <f>I101-I149</f>
        <v>697121</v>
      </c>
    </row>
    <row r="151" spans="1:9" ht="30" customHeight="1" x14ac:dyDescent="0.2">
      <c r="A151" s="3" t="s">
        <v>67</v>
      </c>
      <c r="B151" s="41" t="s">
        <v>160</v>
      </c>
      <c r="C151" s="41"/>
      <c r="D151" s="41" t="s">
        <v>163</v>
      </c>
      <c r="E151" s="41"/>
      <c r="F151" s="41"/>
      <c r="G151" s="41"/>
      <c r="H151" s="41"/>
      <c r="I151" s="41"/>
    </row>
    <row r="152" spans="1:9" ht="17.25" customHeight="1" x14ac:dyDescent="0.25">
      <c r="A152" s="7" t="s">
        <v>68</v>
      </c>
      <c r="B152" s="38">
        <f>SUM(B154,B155)</f>
        <v>818055</v>
      </c>
      <c r="C152" s="41"/>
      <c r="D152" s="38">
        <f>SUM(D154,D155)</f>
        <v>817407</v>
      </c>
      <c r="E152" s="41"/>
      <c r="F152" s="41"/>
      <c r="G152" s="76"/>
      <c r="H152" s="49"/>
      <c r="I152" s="38">
        <f>SUM(I154,I155)</f>
        <v>697120.9</v>
      </c>
    </row>
    <row r="153" spans="1:9" x14ac:dyDescent="0.2">
      <c r="A153" s="3" t="s">
        <v>7</v>
      </c>
      <c r="B153" s="41"/>
      <c r="C153" s="41"/>
      <c r="D153" s="41"/>
      <c r="E153" s="41"/>
      <c r="F153" s="41"/>
      <c r="G153" s="41"/>
      <c r="H153" s="49"/>
      <c r="I153" s="41"/>
    </row>
    <row r="154" spans="1:9" ht="18" customHeight="1" x14ac:dyDescent="0.2">
      <c r="A154" s="8" t="s">
        <v>69</v>
      </c>
      <c r="B154" s="41">
        <v>762231.5</v>
      </c>
      <c r="C154" s="41"/>
      <c r="D154" s="41">
        <v>740973.7</v>
      </c>
      <c r="E154" s="41"/>
      <c r="F154" s="41"/>
      <c r="G154" s="41"/>
      <c r="H154" s="49"/>
      <c r="I154" s="41">
        <v>738002.5</v>
      </c>
    </row>
    <row r="155" spans="1:9" x14ac:dyDescent="0.2">
      <c r="A155" s="3" t="s">
        <v>70</v>
      </c>
      <c r="B155" s="41">
        <v>55823.5</v>
      </c>
      <c r="C155" s="41"/>
      <c r="D155" s="41">
        <v>76433.3</v>
      </c>
      <c r="E155" s="41"/>
      <c r="F155" s="41"/>
      <c r="G155" s="41"/>
      <c r="H155" s="49"/>
      <c r="I155" s="41">
        <v>-40881.599999999999</v>
      </c>
    </row>
    <row r="156" spans="1:9" hidden="1" x14ac:dyDescent="0.2">
      <c r="A156" s="4" t="s">
        <v>92</v>
      </c>
      <c r="B156" s="42"/>
      <c r="C156" s="42"/>
      <c r="D156" s="42"/>
      <c r="E156" s="42"/>
      <c r="F156" s="42"/>
      <c r="G156" s="42"/>
      <c r="H156" s="50"/>
      <c r="I156" s="42"/>
    </row>
    <row r="157" spans="1:9" ht="12" customHeight="1" x14ac:dyDescent="0.25">
      <c r="A157" s="17"/>
    </row>
    <row r="158" spans="1:9" hidden="1" x14ac:dyDescent="0.25">
      <c r="A158" s="18"/>
      <c r="B158" s="77"/>
    </row>
    <row r="159" spans="1:9" ht="31.5" hidden="1" x14ac:dyDescent="0.25">
      <c r="A159" s="19" t="s">
        <v>100</v>
      </c>
      <c r="B159" s="44"/>
      <c r="C159" s="44"/>
      <c r="D159" s="44"/>
      <c r="E159" s="44"/>
      <c r="F159" s="44"/>
      <c r="G159" s="44"/>
      <c r="H159" s="44" t="s">
        <v>89</v>
      </c>
      <c r="I159" s="44"/>
    </row>
    <row r="160" spans="1:9" x14ac:dyDescent="0.25">
      <c r="A160" s="18"/>
      <c r="B160" s="44"/>
      <c r="C160" s="44"/>
      <c r="D160" s="44"/>
      <c r="E160" s="44"/>
      <c r="F160" s="44"/>
      <c r="G160" s="44"/>
      <c r="H160" s="44"/>
      <c r="I160" s="44"/>
    </row>
    <row r="162" spans="1:1" x14ac:dyDescent="0.25">
      <c r="A162" s="21" t="s">
        <v>93</v>
      </c>
    </row>
  </sheetData>
  <mergeCells count="14">
    <mergeCell ref="A102:I102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2024-03-04T08:26:59Z</cp:lastPrinted>
  <dcterms:created xsi:type="dcterms:W3CDTF">2010-09-10T01:16:58Z</dcterms:created>
  <dcterms:modified xsi:type="dcterms:W3CDTF">2024-03-04T08:34:37Z</dcterms:modified>
</cp:coreProperties>
</file>