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Для обновления сайта 07.05.2025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H123" i="1" l="1"/>
  <c r="H126" i="1"/>
  <c r="D98" i="1"/>
  <c r="E106" i="1"/>
  <c r="E105" i="1"/>
  <c r="F105" i="1"/>
  <c r="F106" i="1"/>
  <c r="F104" i="1"/>
  <c r="G91" i="1"/>
  <c r="F57" i="1"/>
  <c r="H32" i="1"/>
  <c r="F19" i="1"/>
  <c r="E19" i="1"/>
  <c r="F96" i="1" l="1"/>
  <c r="E96" i="1"/>
  <c r="F95" i="1"/>
  <c r="E95" i="1"/>
  <c r="I94" i="1"/>
  <c r="I91" i="1" s="1"/>
  <c r="G94" i="1"/>
  <c r="D94" i="1"/>
  <c r="D91" i="1" s="1"/>
  <c r="C94" i="1"/>
  <c r="C91" i="1" s="1"/>
  <c r="B94" i="1"/>
  <c r="B91" i="1" s="1"/>
  <c r="H93" i="1"/>
  <c r="F94" i="1" l="1"/>
  <c r="E91" i="1"/>
  <c r="F91" i="1"/>
  <c r="H91" i="1"/>
  <c r="E94" i="1"/>
  <c r="E104" i="1" l="1"/>
  <c r="H131" i="1" l="1"/>
  <c r="H86" i="1"/>
  <c r="H87" i="1"/>
  <c r="F32" i="1"/>
  <c r="H37" i="1" l="1"/>
  <c r="H101" i="1"/>
  <c r="H152" i="1" l="1"/>
  <c r="H147" i="1"/>
  <c r="H146" i="1"/>
  <c r="H145" i="1"/>
  <c r="H134" i="1"/>
  <c r="H133" i="1"/>
  <c r="H129" i="1"/>
  <c r="H128" i="1"/>
  <c r="E146" i="1"/>
  <c r="F146" i="1"/>
  <c r="F145" i="1"/>
  <c r="F126" i="1"/>
  <c r="F125" i="1"/>
  <c r="F134" i="1"/>
  <c r="F133" i="1"/>
  <c r="H103" i="1"/>
  <c r="F107" i="1"/>
  <c r="E107" i="1"/>
  <c r="F103" i="1"/>
  <c r="F100" i="1"/>
  <c r="F101" i="1"/>
  <c r="F102" i="1"/>
  <c r="G65" i="1" l="1"/>
  <c r="B59" i="1"/>
  <c r="I61" i="1"/>
  <c r="I59" i="1" s="1"/>
  <c r="G61" i="1"/>
  <c r="G59" i="1" s="1"/>
  <c r="D61" i="1"/>
  <c r="D59" i="1" s="1"/>
  <c r="C61" i="1"/>
  <c r="C59" i="1" s="1"/>
  <c r="B61" i="1"/>
  <c r="H62" i="1"/>
  <c r="F62" i="1"/>
  <c r="E62" i="1"/>
  <c r="F61" i="1" l="1"/>
  <c r="H61" i="1"/>
  <c r="E61" i="1"/>
  <c r="I9" i="1" l="1"/>
  <c r="G9" i="1"/>
  <c r="C9" i="1"/>
  <c r="B9" i="1"/>
  <c r="D9" i="1"/>
  <c r="I154" i="1" l="1"/>
  <c r="I149" i="1"/>
  <c r="I144" i="1"/>
  <c r="I141" i="1"/>
  <c r="I135" i="1"/>
  <c r="I132" i="1"/>
  <c r="I127" i="1"/>
  <c r="I121" i="1"/>
  <c r="I110" i="1"/>
  <c r="E145" i="1"/>
  <c r="E129" i="1"/>
  <c r="I156" i="1" l="1"/>
  <c r="H17" i="1"/>
  <c r="H16" i="1"/>
  <c r="F42" i="1"/>
  <c r="I99" i="1" l="1"/>
  <c r="I98" i="1" s="1"/>
  <c r="H54" i="1"/>
  <c r="H73" i="1"/>
  <c r="I65" i="1"/>
  <c r="I46" i="1"/>
  <c r="I43" i="1"/>
  <c r="I39" i="1"/>
  <c r="I36" i="1"/>
  <c r="I34" i="1" s="1"/>
  <c r="I27" i="1"/>
  <c r="I26" i="1" s="1"/>
  <c r="I21" i="1"/>
  <c r="I7" i="1"/>
  <c r="F69" i="1"/>
  <c r="F68" i="1"/>
  <c r="D46" i="1"/>
  <c r="C39" i="1"/>
  <c r="D39" i="1"/>
  <c r="G39" i="1"/>
  <c r="B39" i="1"/>
  <c r="F31" i="1"/>
  <c r="E31" i="1"/>
  <c r="F17" i="1"/>
  <c r="F16" i="1"/>
  <c r="E17" i="1"/>
  <c r="F15" i="1"/>
  <c r="F12" i="1"/>
  <c r="G99" i="1" l="1"/>
  <c r="G98" i="1"/>
  <c r="G46" i="1"/>
  <c r="G43" i="1"/>
  <c r="G36" i="1"/>
  <c r="G34" i="1"/>
  <c r="G27" i="1"/>
  <c r="G26" i="1" s="1"/>
  <c r="G21" i="1"/>
  <c r="G7" i="1"/>
  <c r="G97" i="1" l="1"/>
  <c r="G108" i="1" s="1"/>
  <c r="D159" i="1"/>
  <c r="B159" i="1"/>
  <c r="E128" i="1" l="1"/>
  <c r="H53" i="1" l="1"/>
  <c r="E16" i="1" l="1"/>
  <c r="E23" i="1" l="1"/>
  <c r="F152" i="1" l="1"/>
  <c r="E152" i="1"/>
  <c r="G149" i="1" l="1"/>
  <c r="C149" i="1"/>
  <c r="D149" i="1"/>
  <c r="B149" i="1"/>
  <c r="D36" i="1" l="1"/>
  <c r="C46" i="1" l="1"/>
  <c r="B46" i="1"/>
  <c r="H46" i="1" l="1"/>
  <c r="F46" i="1"/>
  <c r="E46" i="1"/>
  <c r="I159" i="1" l="1"/>
  <c r="H15" i="1" l="1"/>
  <c r="E15" i="1"/>
  <c r="E53" i="1" l="1"/>
  <c r="F53" i="1"/>
  <c r="I97" i="1" l="1"/>
  <c r="I108" i="1" s="1"/>
  <c r="F54" i="1"/>
  <c r="I157" i="1" l="1"/>
  <c r="E51" i="1"/>
  <c r="H49" i="1"/>
  <c r="C65" i="1" l="1"/>
  <c r="C43" i="1"/>
  <c r="C36" i="1"/>
  <c r="C34" i="1" s="1"/>
  <c r="C27" i="1"/>
  <c r="C26" i="1" s="1"/>
  <c r="C21" i="1"/>
  <c r="C7" i="1"/>
  <c r="C97" i="1" l="1"/>
  <c r="D43" i="1"/>
  <c r="G121" i="1" l="1"/>
  <c r="C121" i="1"/>
  <c r="D121" i="1"/>
  <c r="B121" i="1"/>
  <c r="D27" i="1"/>
  <c r="D26" i="1" s="1"/>
  <c r="G132" i="1" l="1"/>
  <c r="H29" i="1" l="1"/>
  <c r="H28" i="1"/>
  <c r="F131" i="1" l="1"/>
  <c r="E32" i="1"/>
  <c r="B110" i="1" l="1"/>
  <c r="C110" i="1"/>
  <c r="D110" i="1"/>
  <c r="G110" i="1"/>
  <c r="E131" i="1" l="1"/>
  <c r="F80" i="1" l="1"/>
  <c r="F29" i="1" l="1"/>
  <c r="E29" i="1"/>
  <c r="H153" i="1"/>
  <c r="H151" i="1"/>
  <c r="H125" i="1"/>
  <c r="H124" i="1"/>
  <c r="H120" i="1"/>
  <c r="H119" i="1"/>
  <c r="H33" i="1"/>
  <c r="E68" i="1"/>
  <c r="F33" i="1"/>
  <c r="H48" i="1" l="1"/>
  <c r="E42" i="1"/>
  <c r="H80" i="1" l="1"/>
  <c r="H79" i="1"/>
  <c r="H78" i="1"/>
  <c r="H74" i="1"/>
  <c r="H68" i="1"/>
  <c r="H67" i="1"/>
  <c r="H66" i="1"/>
  <c r="F66" i="1" l="1"/>
  <c r="E33" i="1"/>
  <c r="H121" i="1" l="1"/>
  <c r="B27" i="1"/>
  <c r="B26" i="1" s="1"/>
  <c r="H31" i="1"/>
  <c r="H14" i="1"/>
  <c r="F14" i="1"/>
  <c r="E14" i="1"/>
  <c r="H27" i="1" l="1"/>
  <c r="E27" i="1"/>
  <c r="F27" i="1"/>
  <c r="D144" i="1"/>
  <c r="C144" i="1"/>
  <c r="B144" i="1"/>
  <c r="G144" i="1"/>
  <c r="H144" i="1" l="1"/>
  <c r="F26" i="1"/>
  <c r="E26" i="1"/>
  <c r="H26" i="1"/>
  <c r="E117" i="1"/>
  <c r="E114" i="1"/>
  <c r="H106" i="1"/>
  <c r="E84" i="1"/>
  <c r="F78" i="1"/>
  <c r="F74" i="1"/>
  <c r="E66" i="1"/>
  <c r="E112" i="1" l="1"/>
  <c r="H11" i="1" l="1"/>
  <c r="E81" i="1" l="1"/>
  <c r="B65" i="1"/>
  <c r="D65" i="1"/>
  <c r="E78" i="1"/>
  <c r="C132" i="1"/>
  <c r="D132" i="1"/>
  <c r="H132" i="1" s="1"/>
  <c r="B132" i="1"/>
  <c r="E133" i="1"/>
  <c r="E8" i="1"/>
  <c r="F8" i="1"/>
  <c r="H8" i="1"/>
  <c r="B7" i="1"/>
  <c r="D7" i="1"/>
  <c r="E11" i="1"/>
  <c r="F11" i="1"/>
  <c r="E12" i="1"/>
  <c r="H12" i="1"/>
  <c r="E13" i="1"/>
  <c r="F13" i="1"/>
  <c r="H13" i="1"/>
  <c r="B21" i="1"/>
  <c r="D21" i="1"/>
  <c r="E22" i="1"/>
  <c r="F22" i="1"/>
  <c r="H22" i="1"/>
  <c r="F23" i="1"/>
  <c r="H23" i="1"/>
  <c r="E24" i="1"/>
  <c r="F24" i="1"/>
  <c r="H24" i="1"/>
  <c r="E25" i="1"/>
  <c r="F25" i="1"/>
  <c r="H25" i="1"/>
  <c r="E28" i="1"/>
  <c r="F28" i="1"/>
  <c r="E35" i="1"/>
  <c r="F35" i="1"/>
  <c r="H35" i="1"/>
  <c r="B36" i="1"/>
  <c r="B34" i="1" s="1"/>
  <c r="D34" i="1"/>
  <c r="E37" i="1"/>
  <c r="F37" i="1"/>
  <c r="E38" i="1"/>
  <c r="F38" i="1"/>
  <c r="H38" i="1"/>
  <c r="E40" i="1"/>
  <c r="E39" i="1" s="1"/>
  <c r="F40" i="1"/>
  <c r="F39" i="1" s="1"/>
  <c r="H40" i="1"/>
  <c r="H39" i="1" s="1"/>
  <c r="B43" i="1"/>
  <c r="E48" i="1"/>
  <c r="F48" i="1"/>
  <c r="E49" i="1"/>
  <c r="F49" i="1"/>
  <c r="E52" i="1"/>
  <c r="F52" i="1"/>
  <c r="H52" i="1"/>
  <c r="E54" i="1"/>
  <c r="E55" i="1"/>
  <c r="F55" i="1"/>
  <c r="H55" i="1"/>
  <c r="E57" i="1"/>
  <c r="H57" i="1"/>
  <c r="E58" i="1"/>
  <c r="F58" i="1"/>
  <c r="H58" i="1"/>
  <c r="E64" i="1"/>
  <c r="F64" i="1"/>
  <c r="H64" i="1"/>
  <c r="E67" i="1"/>
  <c r="F67" i="1"/>
  <c r="E73" i="1"/>
  <c r="F73" i="1"/>
  <c r="E74" i="1"/>
  <c r="E79" i="1"/>
  <c r="F79" i="1"/>
  <c r="E80" i="1"/>
  <c r="B99" i="1"/>
  <c r="B98" i="1" s="1"/>
  <c r="C99" i="1"/>
  <c r="C98" i="1" s="1"/>
  <c r="D99" i="1"/>
  <c r="E100" i="1"/>
  <c r="H100" i="1"/>
  <c r="E101" i="1"/>
  <c r="E102" i="1"/>
  <c r="H102" i="1"/>
  <c r="E103" i="1"/>
  <c r="H107" i="1"/>
  <c r="E111" i="1"/>
  <c r="F111" i="1"/>
  <c r="H111" i="1"/>
  <c r="F112" i="1"/>
  <c r="H112" i="1"/>
  <c r="E113" i="1"/>
  <c r="F113" i="1"/>
  <c r="H113" i="1"/>
  <c r="E115" i="1"/>
  <c r="F115" i="1"/>
  <c r="H115" i="1"/>
  <c r="E118" i="1"/>
  <c r="F118" i="1"/>
  <c r="H118" i="1"/>
  <c r="E120" i="1"/>
  <c r="F120" i="1"/>
  <c r="E124" i="1"/>
  <c r="F124" i="1"/>
  <c r="E125" i="1"/>
  <c r="E126" i="1"/>
  <c r="B127" i="1"/>
  <c r="C127" i="1"/>
  <c r="D127" i="1"/>
  <c r="G127" i="1"/>
  <c r="F128" i="1"/>
  <c r="F129" i="1"/>
  <c r="E130" i="1"/>
  <c r="F130" i="1"/>
  <c r="H130" i="1"/>
  <c r="E134" i="1"/>
  <c r="B135" i="1"/>
  <c r="C135" i="1"/>
  <c r="D135" i="1"/>
  <c r="G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B141" i="1"/>
  <c r="C141" i="1"/>
  <c r="D141" i="1"/>
  <c r="G141" i="1"/>
  <c r="E142" i="1"/>
  <c r="F142" i="1"/>
  <c r="H142" i="1"/>
  <c r="E143" i="1"/>
  <c r="F143" i="1"/>
  <c r="H143" i="1"/>
  <c r="E147" i="1"/>
  <c r="F147" i="1"/>
  <c r="E151" i="1"/>
  <c r="F151" i="1"/>
  <c r="E153" i="1"/>
  <c r="F153" i="1"/>
  <c r="B154" i="1"/>
  <c r="C154" i="1"/>
  <c r="D154" i="1"/>
  <c r="E154" i="1"/>
  <c r="F154" i="1"/>
  <c r="G154" i="1"/>
  <c r="H154" i="1"/>
  <c r="F132" i="1" l="1"/>
  <c r="F9" i="1"/>
  <c r="H9" i="1"/>
  <c r="E9" i="1"/>
  <c r="D97" i="1"/>
  <c r="B97" i="1"/>
  <c r="B108" i="1" s="1"/>
  <c r="E34" i="1"/>
  <c r="F34" i="1"/>
  <c r="F36" i="1"/>
  <c r="H34" i="1"/>
  <c r="H65" i="1"/>
  <c r="E110" i="1"/>
  <c r="E59" i="1"/>
  <c r="E149" i="1"/>
  <c r="E144" i="1"/>
  <c r="F127" i="1"/>
  <c r="G156" i="1"/>
  <c r="F149" i="1"/>
  <c r="F144" i="1"/>
  <c r="H135" i="1"/>
  <c r="H149" i="1"/>
  <c r="C156" i="1"/>
  <c r="E121" i="1"/>
  <c r="F98" i="1"/>
  <c r="H59" i="1"/>
  <c r="B156" i="1"/>
  <c r="H7" i="1"/>
  <c r="F59" i="1"/>
  <c r="F135" i="1"/>
  <c r="E127" i="1"/>
  <c r="E99" i="1"/>
  <c r="E135" i="1"/>
  <c r="F99" i="1"/>
  <c r="E141" i="1"/>
  <c r="E132" i="1"/>
  <c r="D156" i="1"/>
  <c r="E36" i="1"/>
  <c r="H36" i="1"/>
  <c r="F21" i="1"/>
  <c r="E7" i="1"/>
  <c r="H98" i="1"/>
  <c r="F7" i="1"/>
  <c r="H110" i="1"/>
  <c r="F121" i="1"/>
  <c r="F65" i="1"/>
  <c r="E21" i="1"/>
  <c r="F141" i="1"/>
  <c r="H141" i="1"/>
  <c r="H127" i="1"/>
  <c r="E65" i="1"/>
  <c r="F110" i="1"/>
  <c r="E98" i="1"/>
  <c r="H99" i="1"/>
  <c r="H21" i="1"/>
  <c r="D108" i="1" l="1"/>
  <c r="D157" i="1" s="1"/>
  <c r="H97" i="1"/>
  <c r="C108" i="1"/>
  <c r="C157" i="1" s="1"/>
  <c r="G157" i="1"/>
  <c r="E156" i="1"/>
  <c r="F156" i="1"/>
  <c r="H156" i="1"/>
  <c r="B157" i="1"/>
  <c r="E97" i="1"/>
  <c r="F97" i="1" l="1"/>
  <c r="H108" i="1"/>
  <c r="E108" i="1"/>
  <c r="F108" i="1"/>
</calcChain>
</file>

<file path=xl/sharedStrings.xml><?xml version="1.0" encoding="utf-8"?>
<sst xmlns="http://schemas.openxmlformats.org/spreadsheetml/2006/main" count="174" uniqueCount="173">
  <si>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</si>
  <si>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</si>
  <si>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</si>
  <si>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</si>
  <si>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</si>
  <si>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</si>
  <si>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Налог на прибыль, зачисляемый в бюджеты субъектов РФ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</si>
  <si>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</si>
  <si>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</si>
  <si>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</si>
  <si>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</si>
  <si>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</si>
  <si>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</si>
  <si>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</si>
  <si>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</si>
  <si>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</si>
  <si>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</si>
  <si>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</si>
  <si>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</si>
  <si>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</si>
  <si>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</si>
  <si>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</si>
  <si>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</si>
  <si>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</si>
  <si>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</si>
  <si>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</si>
  <si>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</si>
  <si>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</si>
  <si>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</si>
  <si>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</si>
  <si>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</si>
  <si>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</si>
  <si>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</si>
  <si>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</si>
  <si>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</si>
  <si>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</si>
  <si>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</si>
  <si>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</si>
  <si>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</si>
  <si>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</si>
  <si>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</si>
  <si>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</si>
  <si>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</si>
  <si>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</si>
  <si>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</si>
  <si>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</si>
  <si>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</si>
  <si>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</si>
  <si>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</si>
  <si>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</si>
  <si>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</si>
  <si>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</si>
  <si>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</si>
  <si>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</si>
  <si>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</si>
  <si>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</si>
  <si>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</si>
  <si>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</si>
  <si>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</si>
  <si>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</si>
  <si>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</si>
  <si>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</si>
  <si>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</si>
  <si>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</si>
  <si>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</si>
  <si>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</si>
  <si>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</si>
  <si>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</si>
  <si>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</si>
  <si>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</si>
  <si>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</si>
  <si>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</si>
  <si>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</si>
  <si>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</si>
  <si>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</si>
  <si>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</si>
  <si>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</si>
  <si>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</si>
  <si>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</si>
  <si>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</si>
  <si>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</si>
  <si>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</si>
  <si>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</si>
  <si>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</t>
  </si>
  <si>
    <t xml:space="preserve"> - с доходов, полученных физ. лицами в соответствии со ст. 228 НК РФ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</si>
  <si>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</si>
  <si>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</si>
  <si>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</si>
  <si>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</si>
  <si>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</si>
  <si>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</si>
  <si>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</si>
  <si>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</si>
  <si>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</si>
  <si>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</si>
  <si>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</si>
  <si>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</si>
  <si>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</si>
  <si>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</si>
  <si>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</si>
  <si>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</si>
  <si>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</si>
  <si>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</si>
  <si>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</si>
  <si>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</si>
  <si>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</si>
  <si>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</si>
  <si>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</si>
  <si>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</si>
  <si>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</si>
  <si>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</si>
  <si>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</si>
  <si>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</si>
  <si>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</si>
  <si>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</si>
  <si>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</si>
  <si>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</si>
  <si>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</si>
  <si>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</si>
  <si>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</si>
  <si>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</si>
  <si>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</si>
  <si>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</si>
  <si>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</si>
  <si>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</si>
  <si>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</si>
  <si>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</si>
  <si>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</si>
  <si>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</si>
  <si>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</si>
  <si>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</si>
  <si>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</si>
  <si>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</si>
  <si>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</si>
  <si>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</si>
  <si>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</si>
  <si>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</si>
  <si>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</si>
  <si>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</si>
  <si>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</si>
  <si>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</si>
  <si>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</si>
  <si>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</si>
  <si>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</si>
  <si>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</si>
  <si>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</si>
  <si>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</si>
  <si>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</si>
  <si>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</si>
  <si>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</si>
  <si>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</si>
  <si>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</si>
  <si>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</si>
  <si>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</si>
  <si>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</si>
  <si>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</si>
  <si>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</si>
  <si>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</si>
  <si>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2024г.</t>
  </si>
  <si>
    <t>На 01.01.2025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</si>
  <si>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</si>
  <si>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</si>
  <si>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</si>
  <si>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</si>
  <si>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</si>
  <si>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 01 мая 2025 года</t>
  </si>
  <si>
    <t>План за 4 месяца 2025г.</t>
  </si>
  <si>
    <t>На  01.05.2025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</si>
  <si>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</si>
  <si>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</si>
  <si>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ИНИЦИАТИВНЫЕ ПЛАТЕЖИ</t>
  </si>
  <si>
    <r>
      <t xml:space="preserve">Инициативные платежи, зачисляемые в бюджеты городских округов </t>
    </r>
    <r>
      <rPr>
        <i/>
        <sz val="10"/>
        <rFont val="Times New Roman"/>
        <family val="1"/>
        <charset val="204"/>
      </rPr>
      <t>(поступления от юридических лиц (индивидуальных предпринимателей))</t>
    </r>
  </si>
  <si>
    <r>
      <t>Инициативные платежи, зачисляемые в бюджеты городских округов</t>
    </r>
    <r>
      <rPr>
        <i/>
        <sz val="10"/>
        <rFont val="Times New Roman"/>
        <family val="1"/>
        <charset val="204"/>
      </rPr>
      <t xml:space="preserve"> (поступления от физических лиц)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</si>
</sst>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 applyProtection="1">
      <alignment horizontal="left" vertical="justify" wrapText="1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5" fontId="2" fillId="0" borderId="0" xfId="0" applyNumberFormat="1" applyFont="1" applyFill="1"/>
    <xf numFmtId="165" fontId="1" fillId="0" borderId="0" xfId="0" applyNumberFormat="1" applyFont="1" applyFill="1" applyProtection="1">
      <protection locked="0"/>
    </xf>
    <xf numFmtId="165" fontId="2" fillId="0" borderId="0" xfId="0" applyNumberFormat="1" applyFont="1" applyFill="1" applyProtection="1">
      <protection locked="0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1" xfId="0" applyNumberFormat="1" applyFont="1" applyFill="1" applyBorder="1" applyAlignment="1" applyProtection="1">
      <alignment vertical="top" wrapText="1"/>
      <protection locked="0"/>
    </xf>
    <xf numFmtId="164" fontId="2" fillId="0" borderId="1" xfId="0" applyNumberFormat="1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5" fillId="0" borderId="1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Alignment="1" applyProtection="1">
      <alignment horizontal="justify"/>
      <protection locked="0"/>
    </xf>
    <xf numFmtId="165" fontId="5" fillId="0" borderId="0" xfId="0" applyNumberFormat="1" applyFont="1" applyFill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9"/>
  <sheetViews>
    <sheetView tabSelected="1" topLeftCell="A138" zoomScaleNormal="100" workbookViewId="0">
      <selection activeCell="G154" sqref="G154"/>
    </sheetView>
  </sheetViews>
  <sheetFormatPr defaultRowHeight="15" x14ac:dyDescent="0.25"/>
  <cols>
    <col min="1" max="1" width="44.85546875" style="21" customWidth="1"/>
    <col min="2" max="4" width="15.140625" style="69" customWidth="1"/>
    <col min="5" max="5" width="10.5703125" style="22" customWidth="1"/>
    <col min="6" max="6" width="11.85546875" style="22" customWidth="1"/>
    <col min="7" max="7" width="13.7109375" style="69" customWidth="1"/>
    <col min="8" max="8" width="9.28515625" style="22" customWidth="1"/>
    <col min="9" max="9" width="13.42578125" style="69" customWidth="1"/>
    <col min="10" max="13" width="9.140625" style="21"/>
    <col min="14" max="14" width="12.140625" style="21" customWidth="1"/>
    <col min="15" max="16384" width="9.140625" style="21"/>
  </cols>
  <sheetData>
    <row r="1" spans="1:9" ht="23.2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58"/>
    </row>
    <row r="2" spans="1:9" ht="19.5" customHeight="1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59"/>
    </row>
    <row r="3" spans="1:9" ht="5.25" hidden="1" customHeight="1" x14ac:dyDescent="0.25">
      <c r="A3" s="77" t="s">
        <v>1</v>
      </c>
      <c r="B3" s="77"/>
      <c r="C3" s="77"/>
      <c r="D3" s="77"/>
      <c r="E3" s="77"/>
      <c r="F3" s="77"/>
      <c r="G3" s="77"/>
      <c r="H3" s="77"/>
      <c r="I3" s="60"/>
    </row>
    <row r="4" spans="1:9" ht="70.5" customHeight="1" thickBot="1" x14ac:dyDescent="0.25">
      <c r="A4" s="40" t="s">
        <v>2</v>
      </c>
      <c r="B4" s="61" t="s">
        <v>3</v>
      </c>
      <c r="C4" s="61" t="s">
        <v>166</v>
      </c>
      <c r="D4" s="61" t="s">
        <v>76</v>
      </c>
      <c r="E4" s="41" t="s">
        <v>75</v>
      </c>
      <c r="F4" s="41" t="s">
        <v>77</v>
      </c>
      <c r="G4" s="61" t="s">
        <v>158</v>
      </c>
      <c r="H4" s="42" t="s">
        <v>74</v>
      </c>
      <c r="I4" s="61" t="s">
        <v>79</v>
      </c>
    </row>
    <row r="5" spans="1:9" ht="18" customHeight="1" thickBot="1" x14ac:dyDescent="0.25">
      <c r="A5" s="43">
        <v>1</v>
      </c>
      <c r="B5" s="62">
        <v>2</v>
      </c>
      <c r="C5" s="62">
        <v>3</v>
      </c>
      <c r="D5" s="62">
        <v>4</v>
      </c>
      <c r="E5" s="44">
        <v>5</v>
      </c>
      <c r="F5" s="44">
        <v>6</v>
      </c>
      <c r="G5" s="62">
        <v>7</v>
      </c>
      <c r="H5" s="45">
        <v>8</v>
      </c>
      <c r="I5" s="63">
        <v>9</v>
      </c>
    </row>
    <row r="6" spans="1:9" ht="24.75" customHeight="1" x14ac:dyDescent="0.2">
      <c r="A6" s="78" t="s">
        <v>4</v>
      </c>
      <c r="B6" s="79"/>
      <c r="C6" s="79"/>
      <c r="D6" s="79"/>
      <c r="E6" s="79"/>
      <c r="F6" s="79"/>
      <c r="G6" s="79"/>
      <c r="H6" s="79"/>
      <c r="I6" s="80"/>
    </row>
    <row r="7" spans="1:9" ht="14.25" x14ac:dyDescent="0.2">
      <c r="A7" s="5" t="s">
        <v>5</v>
      </c>
      <c r="B7" s="52">
        <f>B8+B9</f>
        <v>628270.30000000005</v>
      </c>
      <c r="C7" s="52">
        <f>C8+C9</f>
        <v>150198.09999999998</v>
      </c>
      <c r="D7" s="52">
        <f>D8+D9</f>
        <v>154369.5</v>
      </c>
      <c r="E7" s="52">
        <f>$D:$D/$B:$B*100</f>
        <v>24.570555062048928</v>
      </c>
      <c r="F7" s="52">
        <f>$D:$D/$C:$C*100</f>
        <v>102.77726549137441</v>
      </c>
      <c r="G7" s="52">
        <f>G8+G9</f>
        <v>119256.4</v>
      </c>
      <c r="H7" s="52">
        <f>$D:$D/$G:$G*100</f>
        <v>129.4433673999886</v>
      </c>
      <c r="I7" s="52">
        <f>I8+I9</f>
        <v>49250.400000000001</v>
      </c>
    </row>
    <row r="8" spans="1:9" ht="25.5" x14ac:dyDescent="0.2">
      <c r="A8" s="55" t="s">
        <v>6</v>
      </c>
      <c r="B8" s="64">
        <v>14385</v>
      </c>
      <c r="C8" s="64">
        <v>9100</v>
      </c>
      <c r="D8" s="64">
        <v>9346.5</v>
      </c>
      <c r="E8" s="52">
        <f>$D:$D/$B:$B*100</f>
        <v>64.973931178310735</v>
      </c>
      <c r="F8" s="52">
        <f>$D:$D/$C:$C*100</f>
        <v>102.70879120879121</v>
      </c>
      <c r="G8" s="64">
        <v>2829.8</v>
      </c>
      <c r="H8" s="52">
        <f>$D:$D/$G:$G*100</f>
        <v>330.28835960138525</v>
      </c>
      <c r="I8" s="64">
        <v>2717</v>
      </c>
    </row>
    <row r="9" spans="1:9" ht="12.75" customHeight="1" x14ac:dyDescent="0.2">
      <c r="A9" s="83" t="s">
        <v>78</v>
      </c>
      <c r="B9" s="81">
        <f>SUM(B11:B20)</f>
        <v>613885.30000000005</v>
      </c>
      <c r="C9" s="81">
        <f>SUM(C11:C20)</f>
        <v>141098.09999999998</v>
      </c>
      <c r="D9" s="81">
        <f>SUM(D11:D20)</f>
        <v>145023</v>
      </c>
      <c r="E9" s="81">
        <f>E11+E12+E13+E14+E15+E16+E17+E20</f>
        <v>174.6390500444038</v>
      </c>
      <c r="F9" s="81">
        <f>F11+F12+F13+F14+F15+F16+F17+F20</f>
        <v>767.89830008393301</v>
      </c>
      <c r="G9" s="81">
        <f>SUM(G11:G20)</f>
        <v>116426.59999999999</v>
      </c>
      <c r="H9" s="81">
        <f>H11+H12+H13+H14+H15+H16+H17+H20</f>
        <v>861.03542433921439</v>
      </c>
      <c r="I9" s="81">
        <f>SUM(I11:I20)</f>
        <v>46533.4</v>
      </c>
    </row>
    <row r="10" spans="1:9" ht="12.75" customHeight="1" x14ac:dyDescent="0.2">
      <c r="A10" s="84"/>
      <c r="B10" s="82"/>
      <c r="C10" s="82"/>
      <c r="D10" s="82"/>
      <c r="E10" s="82"/>
      <c r="F10" s="82"/>
      <c r="G10" s="82"/>
      <c r="H10" s="82"/>
      <c r="I10" s="82"/>
    </row>
    <row r="11" spans="1:9" ht="51" customHeight="1" x14ac:dyDescent="0.2">
      <c r="A11" s="1" t="s">
        <v>83</v>
      </c>
      <c r="B11" s="57">
        <v>351033</v>
      </c>
      <c r="C11" s="57">
        <v>76800</v>
      </c>
      <c r="D11" s="57">
        <v>78288.600000000006</v>
      </c>
      <c r="E11" s="49">
        <f t="shared" ref="E11:E19" si="0">$D:$D/$B:$B*100</f>
        <v>22.302347642529334</v>
      </c>
      <c r="F11" s="49">
        <f t="shared" ref="F11:F19" si="1">$D:$D/$C:$C*100</f>
        <v>101.93828125000002</v>
      </c>
      <c r="G11" s="57">
        <v>110341.9</v>
      </c>
      <c r="H11" s="49">
        <f t="shared" ref="H11:H17" si="2">$D:$D/$G:$G*100</f>
        <v>70.950926166759871</v>
      </c>
      <c r="I11" s="57">
        <v>22742.2</v>
      </c>
    </row>
    <row r="12" spans="1:9" ht="89.25" x14ac:dyDescent="0.2">
      <c r="A12" s="2" t="s">
        <v>101</v>
      </c>
      <c r="B12" s="57">
        <v>2113.6999999999998</v>
      </c>
      <c r="C12" s="57">
        <v>422.5</v>
      </c>
      <c r="D12" s="57">
        <v>524.29999999999995</v>
      </c>
      <c r="E12" s="49">
        <f t="shared" si="0"/>
        <v>24.804844585324311</v>
      </c>
      <c r="F12" s="49">
        <f t="shared" si="1"/>
        <v>124.09467455621301</v>
      </c>
      <c r="G12" s="57">
        <v>536.4</v>
      </c>
      <c r="H12" s="49">
        <f t="shared" si="2"/>
        <v>97.744220730797906</v>
      </c>
      <c r="I12" s="57">
        <v>559.1</v>
      </c>
    </row>
    <row r="13" spans="1:9" ht="25.5" x14ac:dyDescent="0.2">
      <c r="A13" s="3" t="s">
        <v>84</v>
      </c>
      <c r="B13" s="57">
        <v>8446.4</v>
      </c>
      <c r="C13" s="57">
        <v>686.4</v>
      </c>
      <c r="D13" s="57">
        <v>759.1</v>
      </c>
      <c r="E13" s="49">
        <f t="shared" si="0"/>
        <v>8.9872608448569817</v>
      </c>
      <c r="F13" s="49">
        <f t="shared" si="1"/>
        <v>110.59149184149184</v>
      </c>
      <c r="G13" s="57">
        <v>857.6</v>
      </c>
      <c r="H13" s="49">
        <f t="shared" si="2"/>
        <v>88.514458955223887</v>
      </c>
      <c r="I13" s="57">
        <v>304.10000000000002</v>
      </c>
    </row>
    <row r="14" spans="1:9" ht="65.25" customHeight="1" x14ac:dyDescent="0.2">
      <c r="A14" s="6" t="s">
        <v>90</v>
      </c>
      <c r="B14" s="57">
        <v>12555</v>
      </c>
      <c r="C14" s="57">
        <v>4605</v>
      </c>
      <c r="D14" s="57">
        <v>4750.8</v>
      </c>
      <c r="E14" s="49">
        <f t="shared" si="0"/>
        <v>37.839904420549587</v>
      </c>
      <c r="F14" s="49">
        <f t="shared" si="1"/>
        <v>103.16612377850163</v>
      </c>
      <c r="G14" s="57">
        <v>3545.7</v>
      </c>
      <c r="H14" s="49">
        <f t="shared" si="2"/>
        <v>133.98764700905323</v>
      </c>
      <c r="I14" s="57">
        <v>1668.5</v>
      </c>
    </row>
    <row r="15" spans="1:9" ht="48.75" customHeight="1" x14ac:dyDescent="0.2">
      <c r="A15" s="37" t="s">
        <v>132</v>
      </c>
      <c r="B15" s="57">
        <v>1732.2</v>
      </c>
      <c r="C15" s="57">
        <v>594.20000000000005</v>
      </c>
      <c r="D15" s="57">
        <v>477.9</v>
      </c>
      <c r="E15" s="49">
        <f t="shared" si="0"/>
        <v>27.589192933841357</v>
      </c>
      <c r="F15" s="49">
        <f t="shared" si="1"/>
        <v>80.427465499831698</v>
      </c>
      <c r="G15" s="57">
        <v>619.79999999999995</v>
      </c>
      <c r="H15" s="49">
        <f t="shared" si="2"/>
        <v>77.105517909002913</v>
      </c>
      <c r="I15" s="57">
        <v>411.5</v>
      </c>
    </row>
    <row r="16" spans="1:9" ht="60" customHeight="1" x14ac:dyDescent="0.2">
      <c r="A16" s="37" t="s">
        <v>152</v>
      </c>
      <c r="B16" s="57">
        <v>2219</v>
      </c>
      <c r="C16" s="57">
        <v>800</v>
      </c>
      <c r="D16" s="57">
        <v>836.6</v>
      </c>
      <c r="E16" s="49">
        <f t="shared" si="0"/>
        <v>37.701667417755743</v>
      </c>
      <c r="F16" s="49">
        <f t="shared" si="1"/>
        <v>104.57499999999999</v>
      </c>
      <c r="G16" s="57">
        <v>331.7</v>
      </c>
      <c r="H16" s="49">
        <f t="shared" si="2"/>
        <v>252.21585770274345</v>
      </c>
      <c r="I16" s="57">
        <v>345</v>
      </c>
    </row>
    <row r="17" spans="1:9" ht="61.5" customHeight="1" x14ac:dyDescent="0.2">
      <c r="A17" s="37" t="s">
        <v>151</v>
      </c>
      <c r="B17" s="57">
        <v>1764</v>
      </c>
      <c r="C17" s="57">
        <v>190</v>
      </c>
      <c r="D17" s="57">
        <v>271.89999999999998</v>
      </c>
      <c r="E17" s="49">
        <f t="shared" si="0"/>
        <v>15.413832199546484</v>
      </c>
      <c r="F17" s="49">
        <f t="shared" si="1"/>
        <v>143.10526315789474</v>
      </c>
      <c r="G17" s="57">
        <v>193.5</v>
      </c>
      <c r="H17" s="49">
        <f t="shared" si="2"/>
        <v>140.51679586563307</v>
      </c>
      <c r="I17" s="57">
        <v>134.19999999999999</v>
      </c>
    </row>
    <row r="18" spans="1:9" ht="308.25" customHeight="1" x14ac:dyDescent="0.2">
      <c r="A18" s="37" t="s">
        <v>164</v>
      </c>
      <c r="B18" s="57">
        <v>0</v>
      </c>
      <c r="C18" s="57">
        <v>0</v>
      </c>
      <c r="D18" s="57">
        <v>19.100000000000001</v>
      </c>
      <c r="E18" s="49">
        <v>0</v>
      </c>
      <c r="F18" s="49">
        <v>0</v>
      </c>
      <c r="G18" s="57">
        <v>0</v>
      </c>
      <c r="H18" s="49">
        <v>0</v>
      </c>
      <c r="I18" s="57">
        <v>11.7</v>
      </c>
    </row>
    <row r="19" spans="1:9" ht="61.5" customHeight="1" x14ac:dyDescent="0.2">
      <c r="A19" s="37" t="s">
        <v>160</v>
      </c>
      <c r="B19" s="57">
        <v>234022</v>
      </c>
      <c r="C19" s="57">
        <v>57000</v>
      </c>
      <c r="D19" s="57">
        <v>59093.9</v>
      </c>
      <c r="E19" s="49">
        <f t="shared" si="0"/>
        <v>25.251429352795888</v>
      </c>
      <c r="F19" s="49">
        <f t="shared" si="1"/>
        <v>103.67350877192982</v>
      </c>
      <c r="G19" s="57">
        <v>0</v>
      </c>
      <c r="H19" s="49">
        <v>0</v>
      </c>
      <c r="I19" s="57">
        <v>20356.5</v>
      </c>
    </row>
    <row r="20" spans="1:9" ht="75.75" customHeight="1" x14ac:dyDescent="0.2">
      <c r="A20" s="37" t="s">
        <v>161</v>
      </c>
      <c r="B20" s="57">
        <v>0</v>
      </c>
      <c r="C20" s="57">
        <v>0</v>
      </c>
      <c r="D20" s="57">
        <v>0.8</v>
      </c>
      <c r="E20" s="49">
        <v>0</v>
      </c>
      <c r="F20" s="49">
        <v>0</v>
      </c>
      <c r="G20" s="57">
        <v>0</v>
      </c>
      <c r="H20" s="49">
        <v>0</v>
      </c>
      <c r="I20" s="57">
        <v>0.6</v>
      </c>
    </row>
    <row r="21" spans="1:9" ht="39.75" customHeight="1" x14ac:dyDescent="0.2">
      <c r="A21" s="20" t="s">
        <v>95</v>
      </c>
      <c r="B21" s="51">
        <f>B22+B23+B24+B25</f>
        <v>73431.3</v>
      </c>
      <c r="C21" s="51">
        <f>C22+C23+C24+C25</f>
        <v>23248.5</v>
      </c>
      <c r="D21" s="51">
        <f>D22+D23+D24+D25</f>
        <v>24074.300000000003</v>
      </c>
      <c r="E21" s="52">
        <f t="shared" ref="E21:E29" si="3">$D:$D/$B:$B*100</f>
        <v>32.784793405536874</v>
      </c>
      <c r="F21" s="52">
        <f t="shared" ref="F21:F29" si="4">$D:$D/$C:$C*100</f>
        <v>103.55205712196486</v>
      </c>
      <c r="G21" s="51">
        <f>G22+G23+G24+G25</f>
        <v>16809.100000000002</v>
      </c>
      <c r="H21" s="52">
        <f t="shared" ref="H21:H29" si="5">$D:$D/$G:$G*100</f>
        <v>143.22182627267372</v>
      </c>
      <c r="I21" s="51">
        <f>I22+I23+I24+I25</f>
        <v>6322.8</v>
      </c>
    </row>
    <row r="22" spans="1:9" ht="37.5" customHeight="1" x14ac:dyDescent="0.2">
      <c r="A22" s="8" t="s">
        <v>96</v>
      </c>
      <c r="B22" s="57">
        <v>39123</v>
      </c>
      <c r="C22" s="57">
        <v>11940</v>
      </c>
      <c r="D22" s="57">
        <v>11821.6</v>
      </c>
      <c r="E22" s="49">
        <f t="shared" si="3"/>
        <v>30.216496689926643</v>
      </c>
      <c r="F22" s="49">
        <f t="shared" si="4"/>
        <v>99.008375209380233</v>
      </c>
      <c r="G22" s="57">
        <v>8242.2000000000007</v>
      </c>
      <c r="H22" s="49">
        <f t="shared" si="5"/>
        <v>143.42772560724077</v>
      </c>
      <c r="I22" s="57">
        <v>3102</v>
      </c>
    </row>
    <row r="23" spans="1:9" ht="56.25" customHeight="1" x14ac:dyDescent="0.2">
      <c r="A23" s="8" t="s">
        <v>97</v>
      </c>
      <c r="B23" s="57">
        <v>200.8</v>
      </c>
      <c r="C23" s="57">
        <v>67.599999999999994</v>
      </c>
      <c r="D23" s="57">
        <v>68.3</v>
      </c>
      <c r="E23" s="49">
        <f t="shared" si="3"/>
        <v>34.013944223107565</v>
      </c>
      <c r="F23" s="49">
        <f t="shared" si="4"/>
        <v>101.03550295857988</v>
      </c>
      <c r="G23" s="57">
        <v>43.4</v>
      </c>
      <c r="H23" s="49">
        <f t="shared" si="5"/>
        <v>157.37327188940091</v>
      </c>
      <c r="I23" s="57">
        <v>18.8</v>
      </c>
    </row>
    <row r="24" spans="1:9" ht="55.5" customHeight="1" x14ac:dyDescent="0.2">
      <c r="A24" s="8" t="s">
        <v>98</v>
      </c>
      <c r="B24" s="57">
        <v>40195.199999999997</v>
      </c>
      <c r="C24" s="57">
        <v>13020.1</v>
      </c>
      <c r="D24" s="57">
        <v>13156.5</v>
      </c>
      <c r="E24" s="49">
        <f t="shared" si="3"/>
        <v>32.731520181514213</v>
      </c>
      <c r="F24" s="49">
        <f t="shared" si="4"/>
        <v>101.04761100145161</v>
      </c>
      <c r="G24" s="57">
        <v>9434.1</v>
      </c>
      <c r="H24" s="49">
        <f t="shared" si="5"/>
        <v>139.45686392978664</v>
      </c>
      <c r="I24" s="57">
        <v>3424.2</v>
      </c>
    </row>
    <row r="25" spans="1:9" ht="54" customHeight="1" x14ac:dyDescent="0.2">
      <c r="A25" s="8" t="s">
        <v>99</v>
      </c>
      <c r="B25" s="57">
        <v>-6087.7</v>
      </c>
      <c r="C25" s="57">
        <v>-1779.2</v>
      </c>
      <c r="D25" s="57">
        <v>-972.1</v>
      </c>
      <c r="E25" s="49">
        <f t="shared" si="3"/>
        <v>15.968263876340819</v>
      </c>
      <c r="F25" s="49">
        <f t="shared" si="4"/>
        <v>54.636915467625904</v>
      </c>
      <c r="G25" s="57">
        <v>-910.6</v>
      </c>
      <c r="H25" s="49">
        <f t="shared" si="5"/>
        <v>106.75378871074017</v>
      </c>
      <c r="I25" s="57">
        <v>-222.2</v>
      </c>
    </row>
    <row r="26" spans="1:9" ht="14.25" x14ac:dyDescent="0.2">
      <c r="A26" s="7" t="s">
        <v>8</v>
      </c>
      <c r="B26" s="51">
        <f>B27+B31+B32+B33</f>
        <v>170260.40000000002</v>
      </c>
      <c r="C26" s="51">
        <f>C27+C31+C32+C33</f>
        <v>74771.199999999997</v>
      </c>
      <c r="D26" s="51">
        <f>D27+D31+D32+D33</f>
        <v>78938.100000000006</v>
      </c>
      <c r="E26" s="52">
        <f t="shared" si="3"/>
        <v>46.363159019948263</v>
      </c>
      <c r="F26" s="52">
        <f t="shared" si="4"/>
        <v>105.5728676281777</v>
      </c>
      <c r="G26" s="51">
        <f>G27+G31+G32+G33</f>
        <v>44988.800000000003</v>
      </c>
      <c r="H26" s="52">
        <f t="shared" si="5"/>
        <v>175.46167046020344</v>
      </c>
      <c r="I26" s="51">
        <f>I27+I31+I32+I33</f>
        <v>49944.499999999993</v>
      </c>
    </row>
    <row r="27" spans="1:9" ht="27.75" customHeight="1" x14ac:dyDescent="0.2">
      <c r="A27" s="38" t="s">
        <v>133</v>
      </c>
      <c r="B27" s="51">
        <f>SUM(B28:B29)</f>
        <v>141754.20000000001</v>
      </c>
      <c r="C27" s="51">
        <f>SUM(C28:C29)</f>
        <v>57945</v>
      </c>
      <c r="D27" s="51">
        <f>SUM(D28:D30)</f>
        <v>58237.5</v>
      </c>
      <c r="E27" s="49">
        <f t="shared" si="3"/>
        <v>41.083438797580598</v>
      </c>
      <c r="F27" s="49">
        <f t="shared" si="4"/>
        <v>100.50478902407455</v>
      </c>
      <c r="G27" s="51">
        <f>SUM(G28:G30)</f>
        <v>28134.400000000001</v>
      </c>
      <c r="H27" s="52">
        <f t="shared" si="5"/>
        <v>206.9974835077343</v>
      </c>
      <c r="I27" s="51">
        <f>SUM(I28:I30)</f>
        <v>41328.899999999994</v>
      </c>
    </row>
    <row r="28" spans="1:9" ht="27.75" customHeight="1" x14ac:dyDescent="0.2">
      <c r="A28" s="3" t="s">
        <v>134</v>
      </c>
      <c r="B28" s="57">
        <v>89145.4</v>
      </c>
      <c r="C28" s="57">
        <v>31745</v>
      </c>
      <c r="D28" s="57">
        <v>36314.1</v>
      </c>
      <c r="E28" s="49">
        <f t="shared" si="3"/>
        <v>40.735809138777775</v>
      </c>
      <c r="F28" s="49">
        <f t="shared" si="4"/>
        <v>114.39313277681524</v>
      </c>
      <c r="G28" s="57">
        <v>16816.5</v>
      </c>
      <c r="H28" s="49">
        <f t="shared" si="5"/>
        <v>215.94327000267594</v>
      </c>
      <c r="I28" s="57">
        <v>27295.599999999999</v>
      </c>
    </row>
    <row r="29" spans="1:9" ht="42.75" customHeight="1" x14ac:dyDescent="0.2">
      <c r="A29" s="39" t="s">
        <v>135</v>
      </c>
      <c r="B29" s="57">
        <v>52608.800000000003</v>
      </c>
      <c r="C29" s="57">
        <v>26200</v>
      </c>
      <c r="D29" s="57">
        <v>21923.4</v>
      </c>
      <c r="E29" s="49">
        <f t="shared" si="3"/>
        <v>41.672495856206567</v>
      </c>
      <c r="F29" s="49">
        <f t="shared" si="4"/>
        <v>83.677099236641226</v>
      </c>
      <c r="G29" s="57">
        <v>11317.9</v>
      </c>
      <c r="H29" s="49">
        <f t="shared" si="5"/>
        <v>193.70554608187035</v>
      </c>
      <c r="I29" s="57">
        <v>14033.3</v>
      </c>
    </row>
    <row r="30" spans="1:9" ht="42.75" customHeight="1" x14ac:dyDescent="0.2">
      <c r="A30" s="39" t="s">
        <v>144</v>
      </c>
      <c r="B30" s="57">
        <v>0</v>
      </c>
      <c r="C30" s="57">
        <v>0</v>
      </c>
      <c r="D30" s="57">
        <v>0</v>
      </c>
      <c r="E30" s="49">
        <v>0</v>
      </c>
      <c r="F30" s="49">
        <v>0</v>
      </c>
      <c r="G30" s="57">
        <v>0</v>
      </c>
      <c r="H30" s="49">
        <v>0</v>
      </c>
      <c r="I30" s="57">
        <v>0</v>
      </c>
    </row>
    <row r="31" spans="1:9" x14ac:dyDescent="0.2">
      <c r="A31" s="3" t="s">
        <v>9</v>
      </c>
      <c r="B31" s="57">
        <v>100</v>
      </c>
      <c r="C31" s="57">
        <v>20</v>
      </c>
      <c r="D31" s="57">
        <v>-43</v>
      </c>
      <c r="E31" s="49">
        <f t="shared" ref="E31:E38" si="6">$D:$D/$B:$B*100</f>
        <v>-43</v>
      </c>
      <c r="F31" s="49">
        <f t="shared" ref="F31:F38" si="7">$D:$D/$C:$C*100</f>
        <v>-215</v>
      </c>
      <c r="G31" s="57">
        <v>19.2</v>
      </c>
      <c r="H31" s="49">
        <f>$D:$D/$G:$G*100</f>
        <v>-223.95833333333334</v>
      </c>
      <c r="I31" s="57">
        <v>-44</v>
      </c>
    </row>
    <row r="32" spans="1:9" x14ac:dyDescent="0.2">
      <c r="A32" s="3" t="s">
        <v>10</v>
      </c>
      <c r="B32" s="57">
        <v>206.2</v>
      </c>
      <c r="C32" s="57">
        <v>206.2</v>
      </c>
      <c r="D32" s="57">
        <v>181.4</v>
      </c>
      <c r="E32" s="49">
        <f t="shared" si="6"/>
        <v>87.972841901066928</v>
      </c>
      <c r="F32" s="49">
        <f t="shared" si="7"/>
        <v>87.972841901066928</v>
      </c>
      <c r="G32" s="57">
        <v>191.7</v>
      </c>
      <c r="H32" s="49">
        <f t="shared" ref="H32:H38" si="8">$D:$D/$G:$G*100</f>
        <v>94.627021387584776</v>
      </c>
      <c r="I32" s="57">
        <v>0</v>
      </c>
    </row>
    <row r="33" spans="1:9" ht="25.5" x14ac:dyDescent="0.2">
      <c r="A33" s="3" t="s">
        <v>136</v>
      </c>
      <c r="B33" s="57">
        <v>28200</v>
      </c>
      <c r="C33" s="57">
        <v>16600</v>
      </c>
      <c r="D33" s="57">
        <v>20562.2</v>
      </c>
      <c r="E33" s="49">
        <f t="shared" si="6"/>
        <v>72.91560283687943</v>
      </c>
      <c r="F33" s="49">
        <f t="shared" si="7"/>
        <v>123.86867469879519</v>
      </c>
      <c r="G33" s="57">
        <v>16643.5</v>
      </c>
      <c r="H33" s="49">
        <f t="shared" si="8"/>
        <v>123.54492744915433</v>
      </c>
      <c r="I33" s="57">
        <v>8659.6</v>
      </c>
    </row>
    <row r="34" spans="1:9" ht="14.25" x14ac:dyDescent="0.2">
      <c r="A34" s="7" t="s">
        <v>137</v>
      </c>
      <c r="B34" s="64">
        <f>SUM(B35+B36)</f>
        <v>31930.799999999999</v>
      </c>
      <c r="C34" s="64">
        <f>SUM(C35+C36)</f>
        <v>5640</v>
      </c>
      <c r="D34" s="64">
        <f t="shared" ref="D34" si="9">SUM(D35+D36)</f>
        <v>5973.1</v>
      </c>
      <c r="E34" s="52">
        <f t="shared" si="6"/>
        <v>18.706390068523181</v>
      </c>
      <c r="F34" s="52">
        <f t="shared" si="7"/>
        <v>105.90602836879432</v>
      </c>
      <c r="G34" s="64">
        <f t="shared" ref="G34" si="10">SUM(G35+G36)</f>
        <v>4173.6000000000004</v>
      </c>
      <c r="H34" s="52">
        <f t="shared" si="8"/>
        <v>143.11625455242475</v>
      </c>
      <c r="I34" s="64">
        <f t="shared" ref="I34" si="11">SUM(I35+I36)</f>
        <v>1982.3999999999999</v>
      </c>
    </row>
    <row r="35" spans="1:9" x14ac:dyDescent="0.2">
      <c r="A35" s="3" t="s">
        <v>11</v>
      </c>
      <c r="B35" s="57">
        <v>20645.3</v>
      </c>
      <c r="C35" s="57">
        <v>2400</v>
      </c>
      <c r="D35" s="57">
        <v>1980.1</v>
      </c>
      <c r="E35" s="49">
        <f t="shared" si="6"/>
        <v>9.5910449351668419</v>
      </c>
      <c r="F35" s="49">
        <f t="shared" si="7"/>
        <v>82.504166666666663</v>
      </c>
      <c r="G35" s="57">
        <v>3200.3</v>
      </c>
      <c r="H35" s="49">
        <f t="shared" si="8"/>
        <v>61.872324469580974</v>
      </c>
      <c r="I35" s="57">
        <v>325.3</v>
      </c>
    </row>
    <row r="36" spans="1:9" ht="14.25" x14ac:dyDescent="0.2">
      <c r="A36" s="7" t="s">
        <v>105</v>
      </c>
      <c r="B36" s="64">
        <f t="shared" ref="B36:D36" si="12">SUM(B37:B38)</f>
        <v>11285.5</v>
      </c>
      <c r="C36" s="64">
        <f t="shared" ref="C36" si="13">SUM(C37:C38)</f>
        <v>3240</v>
      </c>
      <c r="D36" s="64">
        <f t="shared" si="12"/>
        <v>3993</v>
      </c>
      <c r="E36" s="52">
        <f t="shared" si="6"/>
        <v>35.381684462363211</v>
      </c>
      <c r="F36" s="52">
        <f t="shared" si="7"/>
        <v>123.24074074074073</v>
      </c>
      <c r="G36" s="64">
        <f t="shared" ref="G36" si="14">SUM(G37:G38)</f>
        <v>973.30000000000007</v>
      </c>
      <c r="H36" s="52">
        <f t="shared" si="8"/>
        <v>410.25377581424021</v>
      </c>
      <c r="I36" s="64">
        <f t="shared" ref="I36" si="15">SUM(I37:I38)</f>
        <v>1657.1</v>
      </c>
    </row>
    <row r="37" spans="1:9" x14ac:dyDescent="0.2">
      <c r="A37" s="3" t="s">
        <v>103</v>
      </c>
      <c r="B37" s="57">
        <v>5204.8999999999996</v>
      </c>
      <c r="C37" s="57">
        <v>2410</v>
      </c>
      <c r="D37" s="57">
        <v>3593.3</v>
      </c>
      <c r="E37" s="49">
        <f t="shared" si="6"/>
        <v>69.036869104113435</v>
      </c>
      <c r="F37" s="49">
        <f t="shared" si="7"/>
        <v>149.09958506224069</v>
      </c>
      <c r="G37" s="57">
        <v>-66.900000000000006</v>
      </c>
      <c r="H37" s="49">
        <f t="shared" si="8"/>
        <v>-5371.1509715994016</v>
      </c>
      <c r="I37" s="57">
        <v>1607.3</v>
      </c>
    </row>
    <row r="38" spans="1:9" x14ac:dyDescent="0.2">
      <c r="A38" s="3" t="s">
        <v>104</v>
      </c>
      <c r="B38" s="57">
        <v>6080.6</v>
      </c>
      <c r="C38" s="57">
        <v>830</v>
      </c>
      <c r="D38" s="57">
        <v>399.7</v>
      </c>
      <c r="E38" s="49">
        <f t="shared" si="6"/>
        <v>6.5733644706114518</v>
      </c>
      <c r="F38" s="49">
        <f t="shared" si="7"/>
        <v>48.156626506024097</v>
      </c>
      <c r="G38" s="57">
        <v>1040.2</v>
      </c>
      <c r="H38" s="49">
        <f t="shared" si="8"/>
        <v>38.425302826379536</v>
      </c>
      <c r="I38" s="57">
        <v>49.8</v>
      </c>
    </row>
    <row r="39" spans="1:9" ht="14.25" x14ac:dyDescent="0.2">
      <c r="A39" s="5" t="s">
        <v>12</v>
      </c>
      <c r="B39" s="51">
        <f>SUM(B40,B42)</f>
        <v>19920.400000000001</v>
      </c>
      <c r="C39" s="51">
        <f t="shared" ref="C39:I39" si="16">SUM(C40,C42)</f>
        <v>11223</v>
      </c>
      <c r="D39" s="51">
        <f t="shared" si="16"/>
        <v>12570.8</v>
      </c>
      <c r="E39" s="51">
        <f t="shared" si="16"/>
        <v>331.66114081734014</v>
      </c>
      <c r="F39" s="51">
        <f t="shared" si="16"/>
        <v>548.34503263882675</v>
      </c>
      <c r="G39" s="51">
        <f t="shared" si="16"/>
        <v>4508.8</v>
      </c>
      <c r="H39" s="51">
        <f t="shared" si="16"/>
        <v>275.84227157416882</v>
      </c>
      <c r="I39" s="51">
        <f t="shared" si="16"/>
        <v>3447.8</v>
      </c>
    </row>
    <row r="40" spans="1:9" ht="24.75" customHeight="1" x14ac:dyDescent="0.2">
      <c r="A40" s="3" t="s">
        <v>13</v>
      </c>
      <c r="B40" s="57">
        <v>19855.400000000001</v>
      </c>
      <c r="C40" s="57">
        <v>11183</v>
      </c>
      <c r="D40" s="57">
        <v>12395.8</v>
      </c>
      <c r="E40" s="49">
        <f>$D:$D/$B:$B*100</f>
        <v>62.430371586570899</v>
      </c>
      <c r="F40" s="49">
        <f>$D:$D/$C:$C*100</f>
        <v>110.84503263882679</v>
      </c>
      <c r="G40" s="57">
        <v>4493.8</v>
      </c>
      <c r="H40" s="49">
        <f>$D:$D/$G:$G*100</f>
        <v>275.84227157416882</v>
      </c>
      <c r="I40" s="57">
        <v>3312.8</v>
      </c>
    </row>
    <row r="41" spans="1:9" ht="12.75" hidden="1" customHeight="1" x14ac:dyDescent="0.2">
      <c r="A41" s="4" t="s">
        <v>91</v>
      </c>
      <c r="B41" s="57"/>
      <c r="C41" s="57"/>
      <c r="D41" s="57"/>
      <c r="E41" s="49"/>
      <c r="F41" s="49"/>
      <c r="G41" s="57"/>
      <c r="H41" s="49"/>
      <c r="I41" s="57"/>
    </row>
    <row r="42" spans="1:9" ht="27" customHeight="1" x14ac:dyDescent="0.2">
      <c r="A42" s="3" t="s">
        <v>14</v>
      </c>
      <c r="B42" s="57">
        <v>65</v>
      </c>
      <c r="C42" s="57">
        <v>40</v>
      </c>
      <c r="D42" s="57">
        <v>175</v>
      </c>
      <c r="E42" s="49">
        <f>$D:$D/$B:$B*100</f>
        <v>269.23076923076923</v>
      </c>
      <c r="F42" s="49">
        <f>$D:$D/$C:$C*100</f>
        <v>437.5</v>
      </c>
      <c r="G42" s="57">
        <v>15</v>
      </c>
      <c r="H42" s="49">
        <v>0</v>
      </c>
      <c r="I42" s="57">
        <v>135</v>
      </c>
    </row>
    <row r="43" spans="1:9" ht="25.5" x14ac:dyDescent="0.2">
      <c r="A43" s="7" t="s">
        <v>15</v>
      </c>
      <c r="B43" s="51">
        <f>$44:$44+$45:$45</f>
        <v>0</v>
      </c>
      <c r="C43" s="51">
        <f>$44:$44+$45:$45</f>
        <v>0</v>
      </c>
      <c r="D43" s="51">
        <f>$44:$44+$45:$45</f>
        <v>0</v>
      </c>
      <c r="E43" s="52">
        <v>0</v>
      </c>
      <c r="F43" s="52">
        <v>0</v>
      </c>
      <c r="G43" s="51">
        <f>$44:$44+$45:$45</f>
        <v>0</v>
      </c>
      <c r="H43" s="52">
        <v>0</v>
      </c>
      <c r="I43" s="51">
        <f>$44:$44+$45:$45</f>
        <v>0</v>
      </c>
    </row>
    <row r="44" spans="1:9" ht="25.5" x14ac:dyDescent="0.2">
      <c r="A44" s="3" t="s">
        <v>16</v>
      </c>
      <c r="B44" s="57">
        <v>0</v>
      </c>
      <c r="C44" s="57">
        <v>0</v>
      </c>
      <c r="D44" s="57">
        <v>0</v>
      </c>
      <c r="E44" s="49">
        <v>0</v>
      </c>
      <c r="F44" s="49">
        <v>0</v>
      </c>
      <c r="G44" s="57">
        <v>0</v>
      </c>
      <c r="H44" s="49">
        <v>0</v>
      </c>
      <c r="I44" s="57">
        <v>0</v>
      </c>
    </row>
    <row r="45" spans="1:9" ht="25.5" x14ac:dyDescent="0.2">
      <c r="A45" s="3" t="s">
        <v>17</v>
      </c>
      <c r="B45" s="57">
        <v>0</v>
      </c>
      <c r="C45" s="57">
        <v>0</v>
      </c>
      <c r="D45" s="57">
        <v>0</v>
      </c>
      <c r="E45" s="49">
        <v>0</v>
      </c>
      <c r="F45" s="49">
        <v>0</v>
      </c>
      <c r="G45" s="57">
        <v>0</v>
      </c>
      <c r="H45" s="49">
        <v>0</v>
      </c>
      <c r="I45" s="57">
        <v>0</v>
      </c>
    </row>
    <row r="46" spans="1:9" ht="38.25" x14ac:dyDescent="0.2">
      <c r="A46" s="7" t="s">
        <v>18</v>
      </c>
      <c r="B46" s="51">
        <f>SUM(B47:B54)</f>
        <v>95607.699999999983</v>
      </c>
      <c r="C46" s="51">
        <f t="shared" ref="C46:D46" si="17">SUM(C47:C54)</f>
        <v>32235.7</v>
      </c>
      <c r="D46" s="51">
        <f t="shared" si="17"/>
        <v>32853.599999999999</v>
      </c>
      <c r="E46" s="52">
        <f>$D:$D/$B:$B*100</f>
        <v>34.362922651627436</v>
      </c>
      <c r="F46" s="52">
        <f>$D:$D/$B:$B*100</f>
        <v>34.362922651627436</v>
      </c>
      <c r="G46" s="51">
        <f t="shared" ref="G46" si="18">SUM(G47:G54)</f>
        <v>39910.9</v>
      </c>
      <c r="H46" s="52">
        <f>$D:$D/$B:$B*100</f>
        <v>34.362922651627436</v>
      </c>
      <c r="I46" s="51">
        <f t="shared" ref="I46" si="19">SUM(I47:I54)</f>
        <v>5701.5</v>
      </c>
    </row>
    <row r="47" spans="1:9" ht="51" x14ac:dyDescent="0.2">
      <c r="A47" s="4" t="s">
        <v>155</v>
      </c>
      <c r="B47" s="57">
        <v>160.9</v>
      </c>
      <c r="C47" s="57">
        <v>0</v>
      </c>
      <c r="D47" s="57">
        <v>0</v>
      </c>
      <c r="E47" s="49">
        <v>0</v>
      </c>
      <c r="F47" s="49">
        <v>0</v>
      </c>
      <c r="G47" s="57">
        <v>0</v>
      </c>
      <c r="H47" s="49">
        <v>0</v>
      </c>
      <c r="I47" s="57">
        <v>0</v>
      </c>
    </row>
    <row r="48" spans="1:9" ht="76.5" x14ac:dyDescent="0.2">
      <c r="A48" s="4" t="s">
        <v>85</v>
      </c>
      <c r="B48" s="57">
        <v>65600</v>
      </c>
      <c r="C48" s="57">
        <v>22100</v>
      </c>
      <c r="D48" s="57">
        <v>25472.400000000001</v>
      </c>
      <c r="E48" s="49">
        <f>$D:$D/$B:$B*100</f>
        <v>38.829878048780493</v>
      </c>
      <c r="F48" s="49">
        <f>$D:$D/$C:$C*100</f>
        <v>115.25972850678734</v>
      </c>
      <c r="G48" s="57">
        <v>21058</v>
      </c>
      <c r="H48" s="49">
        <f>$D:$D/$G:$G*100</f>
        <v>120.96305442112264</v>
      </c>
      <c r="I48" s="57">
        <v>3631.8</v>
      </c>
    </row>
    <row r="49" spans="1:9" ht="38.25" x14ac:dyDescent="0.2">
      <c r="A49" s="3" t="s">
        <v>109</v>
      </c>
      <c r="B49" s="57">
        <v>17400</v>
      </c>
      <c r="C49" s="57">
        <v>5800</v>
      </c>
      <c r="D49" s="57">
        <v>5719</v>
      </c>
      <c r="E49" s="49">
        <f>$D:$D/$B:$B*100</f>
        <v>32.867816091954019</v>
      </c>
      <c r="F49" s="49">
        <f>$D:$D/$C:$C*100</f>
        <v>98.603448275862064</v>
      </c>
      <c r="G49" s="57">
        <v>5857.9</v>
      </c>
      <c r="H49" s="49">
        <f>$D:$D/$G:$G*100</f>
        <v>97.628843100769899</v>
      </c>
      <c r="I49" s="57">
        <v>1700.8</v>
      </c>
    </row>
    <row r="50" spans="1:9" ht="89.25" x14ac:dyDescent="0.2">
      <c r="A50" s="3" t="s">
        <v>148</v>
      </c>
      <c r="B50" s="57">
        <v>0</v>
      </c>
      <c r="C50" s="57">
        <v>0</v>
      </c>
      <c r="D50" s="57">
        <v>0</v>
      </c>
      <c r="E50" s="49">
        <v>0</v>
      </c>
      <c r="F50" s="49">
        <v>0</v>
      </c>
      <c r="G50" s="57">
        <v>0</v>
      </c>
      <c r="H50" s="49">
        <v>0</v>
      </c>
      <c r="I50" s="57">
        <v>0</v>
      </c>
    </row>
    <row r="51" spans="1:9" ht="19.5" customHeight="1" x14ac:dyDescent="0.2">
      <c r="A51" s="3" t="s">
        <v>19</v>
      </c>
      <c r="B51" s="57">
        <v>9.4</v>
      </c>
      <c r="C51" s="57">
        <v>0</v>
      </c>
      <c r="D51" s="57">
        <v>0</v>
      </c>
      <c r="E51" s="49">
        <f>$D:$D/$B:$B*100</f>
        <v>0</v>
      </c>
      <c r="F51" s="49">
        <v>0</v>
      </c>
      <c r="G51" s="57">
        <v>9.4</v>
      </c>
      <c r="H51" s="49">
        <v>0</v>
      </c>
      <c r="I51" s="57">
        <v>0</v>
      </c>
    </row>
    <row r="52" spans="1:9" ht="46.5" customHeight="1" x14ac:dyDescent="0.2">
      <c r="A52" s="4" t="s">
        <v>80</v>
      </c>
      <c r="B52" s="57">
        <v>9444.4</v>
      </c>
      <c r="C52" s="57">
        <v>3148.2</v>
      </c>
      <c r="D52" s="57">
        <v>352</v>
      </c>
      <c r="E52" s="49">
        <f>$D:$D/$B:$B*100</f>
        <v>3.7270763627122951</v>
      </c>
      <c r="F52" s="49">
        <f>$D:$D/$C:$C*100</f>
        <v>11.180992313067785</v>
      </c>
      <c r="G52" s="57">
        <v>10483.9</v>
      </c>
      <c r="H52" s="49">
        <f>$D:$D/$G:$G*100</f>
        <v>3.3575291637653928</v>
      </c>
      <c r="I52" s="57">
        <v>3.7</v>
      </c>
    </row>
    <row r="53" spans="1:9" ht="119.25" customHeight="1" x14ac:dyDescent="0.2">
      <c r="A53" s="4" t="s">
        <v>149</v>
      </c>
      <c r="B53" s="57">
        <v>1906</v>
      </c>
      <c r="C53" s="57">
        <v>735.3</v>
      </c>
      <c r="D53" s="57">
        <v>692.5</v>
      </c>
      <c r="E53" s="49">
        <f>$D:$D/$B:$B*100</f>
        <v>36.332633788037775</v>
      </c>
      <c r="F53" s="49">
        <f>$D:$D/$C:$C*100</f>
        <v>94.179246566027473</v>
      </c>
      <c r="G53" s="57">
        <v>873.7</v>
      </c>
      <c r="H53" s="49">
        <f>$D:$D/$G:$G*100</f>
        <v>79.260615772004115</v>
      </c>
      <c r="I53" s="57">
        <v>80</v>
      </c>
    </row>
    <row r="54" spans="1:9" ht="120.75" customHeight="1" x14ac:dyDescent="0.2">
      <c r="A54" s="3" t="s">
        <v>150</v>
      </c>
      <c r="B54" s="57">
        <v>1087</v>
      </c>
      <c r="C54" s="57">
        <v>452.2</v>
      </c>
      <c r="D54" s="57">
        <v>617.70000000000005</v>
      </c>
      <c r="E54" s="49">
        <f>$D:$D/$B:$B*100</f>
        <v>56.826126954921804</v>
      </c>
      <c r="F54" s="49">
        <f>$D:$D/$C:$C*100</f>
        <v>136.59885006634232</v>
      </c>
      <c r="G54" s="57">
        <v>1628</v>
      </c>
      <c r="H54" s="49">
        <f>$D:$D/$G:$G*100</f>
        <v>37.942260442260448</v>
      </c>
      <c r="I54" s="57">
        <v>285.2</v>
      </c>
    </row>
    <row r="55" spans="1:9" ht="25.5" x14ac:dyDescent="0.2">
      <c r="A55" s="55" t="s">
        <v>20</v>
      </c>
      <c r="B55" s="64">
        <v>6090.9</v>
      </c>
      <c r="C55" s="64">
        <v>4406.6000000000004</v>
      </c>
      <c r="D55" s="64">
        <v>5074.5</v>
      </c>
      <c r="E55" s="52">
        <f>$D:$D/$B:$B*100</f>
        <v>83.312810914643165</v>
      </c>
      <c r="F55" s="52">
        <f>$D:$D/$C:$C*100</f>
        <v>115.15681023918667</v>
      </c>
      <c r="G55" s="64">
        <v>2518.1</v>
      </c>
      <c r="H55" s="52">
        <f>$D:$D/$G:$G*100</f>
        <v>201.52098804654304</v>
      </c>
      <c r="I55" s="64">
        <v>1493.7</v>
      </c>
    </row>
    <row r="56" spans="1:9" ht="25.5" x14ac:dyDescent="0.2">
      <c r="A56" s="46" t="s">
        <v>86</v>
      </c>
      <c r="B56" s="64">
        <v>0</v>
      </c>
      <c r="C56" s="64">
        <v>0</v>
      </c>
      <c r="D56" s="64">
        <v>0</v>
      </c>
      <c r="E56" s="52">
        <v>0</v>
      </c>
      <c r="F56" s="52">
        <v>0</v>
      </c>
      <c r="G56" s="64">
        <v>0</v>
      </c>
      <c r="H56" s="52">
        <v>0</v>
      </c>
      <c r="I56" s="64">
        <v>0</v>
      </c>
    </row>
    <row r="57" spans="1:9" ht="51" x14ac:dyDescent="0.2">
      <c r="A57" s="46" t="s">
        <v>102</v>
      </c>
      <c r="B57" s="64">
        <v>553.9</v>
      </c>
      <c r="C57" s="64">
        <v>138.5</v>
      </c>
      <c r="D57" s="64">
        <v>21</v>
      </c>
      <c r="E57" s="52">
        <f>$D:$D/$B:$B*100</f>
        <v>3.7912980682433659</v>
      </c>
      <c r="F57" s="52">
        <f>$D:$D/$C:$C*100</f>
        <v>15.162454873646208</v>
      </c>
      <c r="G57" s="64">
        <v>110.5</v>
      </c>
      <c r="H57" s="52">
        <f>$D:$D/$G:$G*100</f>
        <v>19.004524886877828</v>
      </c>
      <c r="I57" s="64">
        <v>9.1</v>
      </c>
    </row>
    <row r="58" spans="1:9" ht="25.5" x14ac:dyDescent="0.2">
      <c r="A58" s="46" t="s">
        <v>87</v>
      </c>
      <c r="B58" s="64">
        <v>220</v>
      </c>
      <c r="C58" s="64">
        <v>80</v>
      </c>
      <c r="D58" s="64">
        <v>41079.9</v>
      </c>
      <c r="E58" s="52">
        <f>$D:$D/$B:$B*100</f>
        <v>18672.681818181816</v>
      </c>
      <c r="F58" s="52">
        <f>$D:$D/$C:$C*100</f>
        <v>51349.875</v>
      </c>
      <c r="G58" s="64">
        <v>159.5</v>
      </c>
      <c r="H58" s="52">
        <f>$D:$D/$G:$G*100</f>
        <v>25755.423197492168</v>
      </c>
      <c r="I58" s="64">
        <v>26.7</v>
      </c>
    </row>
    <row r="59" spans="1:9" ht="25.5" x14ac:dyDescent="0.2">
      <c r="A59" s="7" t="s">
        <v>21</v>
      </c>
      <c r="B59" s="51">
        <f>SUM(B61,B60,B64)</f>
        <v>21221</v>
      </c>
      <c r="C59" s="51">
        <f t="shared" ref="C59:D59" si="20">SUM(C61,C60,C64)</f>
        <v>11757</v>
      </c>
      <c r="D59" s="51">
        <f t="shared" si="20"/>
        <v>3278</v>
      </c>
      <c r="E59" s="52">
        <f>$D:$D/$B:$B*100</f>
        <v>15.446962914094527</v>
      </c>
      <c r="F59" s="52">
        <f>$D:$D/$C:$C*100</f>
        <v>27.881262226758523</v>
      </c>
      <c r="G59" s="51">
        <f>SUM(G61,G60,G64)</f>
        <v>3532.6000000000004</v>
      </c>
      <c r="H59" s="52">
        <f>$D:$D/$G:$G*100</f>
        <v>92.792843797769336</v>
      </c>
      <c r="I59" s="51">
        <f>SUM(I61,I60,I64)</f>
        <v>575.9</v>
      </c>
    </row>
    <row r="60" spans="1:9" ht="30" customHeight="1" x14ac:dyDescent="0.2">
      <c r="A60" s="3" t="s">
        <v>147</v>
      </c>
      <c r="B60" s="56">
        <v>0</v>
      </c>
      <c r="C60" s="56">
        <v>0</v>
      </c>
      <c r="D60" s="56">
        <v>0</v>
      </c>
      <c r="E60" s="49">
        <v>0</v>
      </c>
      <c r="F60" s="49">
        <v>0</v>
      </c>
      <c r="G60" s="56">
        <v>0</v>
      </c>
      <c r="H60" s="49">
        <v>0</v>
      </c>
      <c r="I60" s="56">
        <v>0</v>
      </c>
    </row>
    <row r="61" spans="1:9" ht="30" customHeight="1" x14ac:dyDescent="0.2">
      <c r="A61" s="3" t="s">
        <v>163</v>
      </c>
      <c r="B61" s="56">
        <f>SUM(B62:B63)</f>
        <v>19021</v>
      </c>
      <c r="C61" s="56">
        <f t="shared" ref="C61:D61" si="21">SUM(C62:C63)</f>
        <v>11021</v>
      </c>
      <c r="D61" s="56">
        <f t="shared" si="21"/>
        <v>2828.9</v>
      </c>
      <c r="E61" s="49">
        <f>$D:$D/$B:$B*100</f>
        <v>14.872509331791179</v>
      </c>
      <c r="F61" s="49">
        <f>$D:$D/$C:$C*100</f>
        <v>25.668269666999365</v>
      </c>
      <c r="G61" s="56">
        <f t="shared" ref="G61" si="22">SUM(G62:G63)</f>
        <v>2644.4</v>
      </c>
      <c r="H61" s="49">
        <f>$D:$D/$G:$G*100</f>
        <v>106.97700801694145</v>
      </c>
      <c r="I61" s="56">
        <f t="shared" ref="I61" si="23">SUM(I62:I63)</f>
        <v>499.6</v>
      </c>
    </row>
    <row r="62" spans="1:9" ht="38.25" x14ac:dyDescent="0.2">
      <c r="A62" s="48" t="s">
        <v>22</v>
      </c>
      <c r="B62" s="65">
        <v>19021</v>
      </c>
      <c r="C62" s="65">
        <v>11021</v>
      </c>
      <c r="D62" s="65">
        <v>2828.9</v>
      </c>
      <c r="E62" s="50">
        <f>$D:$D/$B:$B*100</f>
        <v>14.872509331791179</v>
      </c>
      <c r="F62" s="50">
        <f>$D:$D/$C:$C*100</f>
        <v>25.668269666999365</v>
      </c>
      <c r="G62" s="65">
        <v>2577.8000000000002</v>
      </c>
      <c r="H62" s="50">
        <f>$D:$D/$G:$G*100</f>
        <v>109.74086430289394</v>
      </c>
      <c r="I62" s="65">
        <v>499.6</v>
      </c>
    </row>
    <row r="63" spans="1:9" ht="38.25" x14ac:dyDescent="0.2">
      <c r="A63" s="48" t="s">
        <v>162</v>
      </c>
      <c r="B63" s="65">
        <v>0</v>
      </c>
      <c r="C63" s="65">
        <v>0</v>
      </c>
      <c r="D63" s="65">
        <v>0</v>
      </c>
      <c r="E63" s="50">
        <v>0</v>
      </c>
      <c r="F63" s="50">
        <v>0</v>
      </c>
      <c r="G63" s="65">
        <v>66.599999999999994</v>
      </c>
      <c r="H63" s="50">
        <v>0</v>
      </c>
      <c r="I63" s="65">
        <v>0</v>
      </c>
    </row>
    <row r="64" spans="1:9" ht="14.25" customHeight="1" x14ac:dyDescent="0.2">
      <c r="A64" s="3" t="s">
        <v>23</v>
      </c>
      <c r="B64" s="57">
        <v>2200</v>
      </c>
      <c r="C64" s="57">
        <v>736</v>
      </c>
      <c r="D64" s="57">
        <v>449.1</v>
      </c>
      <c r="E64" s="49">
        <f>$D:$D/$B:$B*100</f>
        <v>20.413636363636364</v>
      </c>
      <c r="F64" s="49">
        <f t="shared" ref="F64:F69" si="24">$D:$D/$C:$C*100</f>
        <v>61.019021739130444</v>
      </c>
      <c r="G64" s="57">
        <v>888.2</v>
      </c>
      <c r="H64" s="49">
        <f>$D:$D/$G:$G*100</f>
        <v>50.562936275613602</v>
      </c>
      <c r="I64" s="57">
        <v>76.3</v>
      </c>
    </row>
    <row r="65" spans="1:9" ht="14.25" x14ac:dyDescent="0.2">
      <c r="A65" s="55" t="s">
        <v>24</v>
      </c>
      <c r="B65" s="51">
        <f>SUM(B66:B90)</f>
        <v>3690.8</v>
      </c>
      <c r="C65" s="51">
        <f>SUM(C66:C90)</f>
        <v>1739.1</v>
      </c>
      <c r="D65" s="51">
        <f>SUM(D66:D90)</f>
        <v>1822.2</v>
      </c>
      <c r="E65" s="52">
        <f>$D:$D/$B:$B*100</f>
        <v>49.371409992413568</v>
      </c>
      <c r="F65" s="52">
        <f t="shared" si="24"/>
        <v>104.77833362083837</v>
      </c>
      <c r="G65" s="51">
        <f>SUM(G66:G90)</f>
        <v>1178.2</v>
      </c>
      <c r="H65" s="52">
        <f>$D:$D/$G:$G*100</f>
        <v>154.65965031403837</v>
      </c>
      <c r="I65" s="51">
        <f>SUM(I66:I90)</f>
        <v>904.59999999999991</v>
      </c>
    </row>
    <row r="66" spans="1:9" ht="63.75" x14ac:dyDescent="0.2">
      <c r="A66" s="3" t="s">
        <v>124</v>
      </c>
      <c r="B66" s="56">
        <v>104.8</v>
      </c>
      <c r="C66" s="56">
        <v>34.799999999999997</v>
      </c>
      <c r="D66" s="56">
        <v>12.4</v>
      </c>
      <c r="E66" s="49">
        <f>$D:$D/$B:$B*100</f>
        <v>11.83206106870229</v>
      </c>
      <c r="F66" s="49">
        <f t="shared" si="24"/>
        <v>35.632183908045981</v>
      </c>
      <c r="G66" s="56">
        <v>22.1</v>
      </c>
      <c r="H66" s="49">
        <f>$D:$D/$G:$G*100</f>
        <v>56.108597285067873</v>
      </c>
      <c r="I66" s="56">
        <v>5.3</v>
      </c>
    </row>
    <row r="67" spans="1:9" ht="107.25" customHeight="1" x14ac:dyDescent="0.2">
      <c r="A67" s="3" t="s">
        <v>114</v>
      </c>
      <c r="B67" s="57">
        <v>415</v>
      </c>
      <c r="C67" s="57">
        <v>99</v>
      </c>
      <c r="D67" s="57">
        <v>156.19999999999999</v>
      </c>
      <c r="E67" s="49">
        <f>$D:$D/$B:$B*100</f>
        <v>37.638554216867462</v>
      </c>
      <c r="F67" s="49">
        <f t="shared" si="24"/>
        <v>157.77777777777777</v>
      </c>
      <c r="G67" s="57">
        <v>77.400000000000006</v>
      </c>
      <c r="H67" s="49">
        <f>$D:$D/$G:$G*100</f>
        <v>201.80878552971575</v>
      </c>
      <c r="I67" s="57">
        <v>35.4</v>
      </c>
    </row>
    <row r="68" spans="1:9" ht="87" customHeight="1" x14ac:dyDescent="0.2">
      <c r="A68" s="3" t="s">
        <v>130</v>
      </c>
      <c r="B68" s="57">
        <v>123</v>
      </c>
      <c r="C68" s="57">
        <v>30.5</v>
      </c>
      <c r="D68" s="57">
        <v>4.5</v>
      </c>
      <c r="E68" s="49">
        <f>$D:$D/$B:$B*100</f>
        <v>3.6585365853658534</v>
      </c>
      <c r="F68" s="49">
        <f t="shared" si="24"/>
        <v>14.754098360655737</v>
      </c>
      <c r="G68" s="57">
        <v>71</v>
      </c>
      <c r="H68" s="49">
        <f>$D:$D/$G:$G*100</f>
        <v>6.3380281690140841</v>
      </c>
      <c r="I68" s="57">
        <v>0.5</v>
      </c>
    </row>
    <row r="69" spans="1:9" ht="94.5" customHeight="1" x14ac:dyDescent="0.2">
      <c r="A69" s="3" t="s">
        <v>129</v>
      </c>
      <c r="B69" s="57">
        <v>20</v>
      </c>
      <c r="C69" s="57">
        <v>8</v>
      </c>
      <c r="D69" s="57">
        <v>3</v>
      </c>
      <c r="E69" s="49">
        <v>0.81300813008130091</v>
      </c>
      <c r="F69" s="49">
        <f t="shared" si="24"/>
        <v>37.5</v>
      </c>
      <c r="G69" s="57">
        <v>6.8</v>
      </c>
      <c r="H69" s="49">
        <v>0</v>
      </c>
      <c r="I69" s="57">
        <v>1</v>
      </c>
    </row>
    <row r="70" spans="1:9" ht="94.5" customHeight="1" x14ac:dyDescent="0.2">
      <c r="A70" s="4" t="s">
        <v>141</v>
      </c>
      <c r="B70" s="57">
        <v>0</v>
      </c>
      <c r="C70" s="57">
        <v>0</v>
      </c>
      <c r="D70" s="57">
        <v>0</v>
      </c>
      <c r="E70" s="49">
        <v>0</v>
      </c>
      <c r="F70" s="49">
        <v>0</v>
      </c>
      <c r="G70" s="57">
        <v>0</v>
      </c>
      <c r="H70" s="49">
        <v>0</v>
      </c>
      <c r="I70" s="57">
        <v>0</v>
      </c>
    </row>
    <row r="71" spans="1:9" ht="85.5" customHeight="1" x14ac:dyDescent="0.2">
      <c r="A71" s="4" t="s">
        <v>127</v>
      </c>
      <c r="B71" s="57">
        <v>0</v>
      </c>
      <c r="C71" s="57">
        <v>0</v>
      </c>
      <c r="D71" s="57">
        <v>0</v>
      </c>
      <c r="E71" s="49">
        <v>0</v>
      </c>
      <c r="F71" s="49">
        <v>0</v>
      </c>
      <c r="G71" s="57">
        <v>0</v>
      </c>
      <c r="H71" s="49">
        <v>0</v>
      </c>
      <c r="I71" s="57">
        <v>0</v>
      </c>
    </row>
    <row r="72" spans="1:9" ht="84.75" customHeight="1" x14ac:dyDescent="0.2">
      <c r="A72" s="4" t="s">
        <v>142</v>
      </c>
      <c r="B72" s="57">
        <v>0</v>
      </c>
      <c r="C72" s="57">
        <v>0</v>
      </c>
      <c r="D72" s="57">
        <v>0</v>
      </c>
      <c r="E72" s="49">
        <v>0</v>
      </c>
      <c r="F72" s="49">
        <v>0</v>
      </c>
      <c r="G72" s="57">
        <v>0</v>
      </c>
      <c r="H72" s="49">
        <v>0</v>
      </c>
      <c r="I72" s="57">
        <v>0</v>
      </c>
    </row>
    <row r="73" spans="1:9" ht="106.5" customHeight="1" x14ac:dyDescent="0.2">
      <c r="A73" s="4" t="s">
        <v>115</v>
      </c>
      <c r="B73" s="57">
        <v>240</v>
      </c>
      <c r="C73" s="57">
        <v>87</v>
      </c>
      <c r="D73" s="57">
        <v>35.4</v>
      </c>
      <c r="E73" s="49">
        <f>$D:$D/$B:$B*100</f>
        <v>14.75</v>
      </c>
      <c r="F73" s="49">
        <f>$D:$D/$C:$C*100</f>
        <v>40.689655172413794</v>
      </c>
      <c r="G73" s="57">
        <v>112.8</v>
      </c>
      <c r="H73" s="49">
        <f>$D:$D/$G:$G*100</f>
        <v>31.382978723404253</v>
      </c>
      <c r="I73" s="57">
        <v>17.5</v>
      </c>
    </row>
    <row r="74" spans="1:9" ht="118.5" customHeight="1" x14ac:dyDescent="0.2">
      <c r="A74" s="3" t="s">
        <v>116</v>
      </c>
      <c r="B74" s="57">
        <v>10</v>
      </c>
      <c r="C74" s="57">
        <v>5.3</v>
      </c>
      <c r="D74" s="57">
        <v>7.5</v>
      </c>
      <c r="E74" s="49">
        <f>$D:$D/$B:$B*100</f>
        <v>75</v>
      </c>
      <c r="F74" s="49">
        <f>$D:$D/$C:$C*100</f>
        <v>141.50943396226415</v>
      </c>
      <c r="G74" s="57">
        <v>2.5</v>
      </c>
      <c r="H74" s="49">
        <f>$D:$D/$G:$G*100</f>
        <v>300</v>
      </c>
      <c r="I74" s="57">
        <v>1.2</v>
      </c>
    </row>
    <row r="75" spans="1:9" ht="96" customHeight="1" x14ac:dyDescent="0.2">
      <c r="A75" s="3" t="s">
        <v>139</v>
      </c>
      <c r="B75" s="57">
        <v>0</v>
      </c>
      <c r="C75" s="57">
        <v>0</v>
      </c>
      <c r="D75" s="57">
        <v>0</v>
      </c>
      <c r="E75" s="49">
        <v>0</v>
      </c>
      <c r="F75" s="49">
        <v>0</v>
      </c>
      <c r="G75" s="57">
        <v>0</v>
      </c>
      <c r="H75" s="49">
        <v>0</v>
      </c>
      <c r="I75" s="57">
        <v>0</v>
      </c>
    </row>
    <row r="76" spans="1:9" ht="97.5" customHeight="1" x14ac:dyDescent="0.2">
      <c r="A76" s="3" t="s">
        <v>128</v>
      </c>
      <c r="B76" s="57">
        <v>0</v>
      </c>
      <c r="C76" s="57">
        <v>0</v>
      </c>
      <c r="D76" s="57">
        <v>5.7</v>
      </c>
      <c r="E76" s="49">
        <v>0</v>
      </c>
      <c r="F76" s="49">
        <v>0</v>
      </c>
      <c r="G76" s="57">
        <v>3</v>
      </c>
      <c r="H76" s="49">
        <v>0</v>
      </c>
      <c r="I76" s="57">
        <v>1</v>
      </c>
    </row>
    <row r="77" spans="1:9" ht="114.75" customHeight="1" x14ac:dyDescent="0.2">
      <c r="A77" s="3" t="s">
        <v>143</v>
      </c>
      <c r="B77" s="57">
        <v>0</v>
      </c>
      <c r="C77" s="57">
        <v>0</v>
      </c>
      <c r="D77" s="57">
        <v>0</v>
      </c>
      <c r="E77" s="49">
        <v>0</v>
      </c>
      <c r="F77" s="49">
        <v>0</v>
      </c>
      <c r="G77" s="57">
        <v>0</v>
      </c>
      <c r="H77" s="49">
        <v>0</v>
      </c>
      <c r="I77" s="57">
        <v>0</v>
      </c>
    </row>
    <row r="78" spans="1:9" ht="90" customHeight="1" x14ac:dyDescent="0.2">
      <c r="A78" s="3" t="s">
        <v>131</v>
      </c>
      <c r="B78" s="57">
        <v>207</v>
      </c>
      <c r="C78" s="57">
        <v>81</v>
      </c>
      <c r="D78" s="57">
        <v>166.2</v>
      </c>
      <c r="E78" s="49">
        <f>$D:$D/$B:$B*100</f>
        <v>80.289855072463766</v>
      </c>
      <c r="F78" s="49">
        <f>$D:$D/$C:$C*100</f>
        <v>205.18518518518519</v>
      </c>
      <c r="G78" s="57">
        <v>15.6</v>
      </c>
      <c r="H78" s="49">
        <f>$D:$D/$G:$G*100</f>
        <v>1065.3846153846152</v>
      </c>
      <c r="I78" s="57">
        <v>11.4</v>
      </c>
    </row>
    <row r="79" spans="1:9" ht="91.5" customHeight="1" x14ac:dyDescent="0.2">
      <c r="A79" s="3" t="s">
        <v>117</v>
      </c>
      <c r="B79" s="57">
        <v>1520</v>
      </c>
      <c r="C79" s="57">
        <v>606</v>
      </c>
      <c r="D79" s="57">
        <v>1376.1</v>
      </c>
      <c r="E79" s="49">
        <f>$D:$D/$B:$B*100</f>
        <v>90.532894736842096</v>
      </c>
      <c r="F79" s="49">
        <f>$D:$D/$C:$C*100</f>
        <v>227.07920792079207</v>
      </c>
      <c r="G79" s="57">
        <v>218.7</v>
      </c>
      <c r="H79" s="49">
        <f>$D:$D/$G:$G*100</f>
        <v>629.2181069958848</v>
      </c>
      <c r="I79" s="57">
        <v>818.8</v>
      </c>
    </row>
    <row r="80" spans="1:9" ht="61.5" customHeight="1" x14ac:dyDescent="0.2">
      <c r="A80" s="3" t="s">
        <v>118</v>
      </c>
      <c r="B80" s="57">
        <v>300</v>
      </c>
      <c r="C80" s="57">
        <v>65</v>
      </c>
      <c r="D80" s="57">
        <v>48.2</v>
      </c>
      <c r="E80" s="49">
        <f>$D:$D/$B:$B*100</f>
        <v>16.066666666666666</v>
      </c>
      <c r="F80" s="49">
        <f>$D:$D/$C:$C*100</f>
        <v>74.15384615384616</v>
      </c>
      <c r="G80" s="57">
        <v>237.1</v>
      </c>
      <c r="H80" s="49">
        <f>$D:$D/$G:$G*100</f>
        <v>20.328975115984818</v>
      </c>
      <c r="I80" s="57">
        <v>7.5</v>
      </c>
    </row>
    <row r="81" spans="1:12" ht="85.5" customHeight="1" x14ac:dyDescent="0.2">
      <c r="A81" s="3" t="s">
        <v>153</v>
      </c>
      <c r="B81" s="57">
        <v>700</v>
      </c>
      <c r="C81" s="57">
        <v>700</v>
      </c>
      <c r="D81" s="57">
        <v>5</v>
      </c>
      <c r="E81" s="49">
        <f>$D:$D/$B:$B*100</f>
        <v>0.7142857142857143</v>
      </c>
      <c r="F81" s="49">
        <v>0</v>
      </c>
      <c r="G81" s="57">
        <v>407.1</v>
      </c>
      <c r="H81" s="49">
        <v>0</v>
      </c>
      <c r="I81" s="57">
        <v>5</v>
      </c>
    </row>
    <row r="82" spans="1:12" ht="95.25" customHeight="1" x14ac:dyDescent="0.2">
      <c r="A82" s="3" t="s">
        <v>154</v>
      </c>
      <c r="B82" s="57">
        <v>0</v>
      </c>
      <c r="C82" s="57">
        <v>0</v>
      </c>
      <c r="D82" s="57">
        <v>0</v>
      </c>
      <c r="E82" s="49">
        <v>0</v>
      </c>
      <c r="F82" s="49">
        <v>0</v>
      </c>
      <c r="G82" s="57">
        <v>0</v>
      </c>
      <c r="H82" s="49">
        <v>0</v>
      </c>
      <c r="I82" s="57">
        <v>0</v>
      </c>
    </row>
    <row r="83" spans="1:12" ht="54" customHeight="1" x14ac:dyDescent="0.2">
      <c r="A83" s="3" t="s">
        <v>122</v>
      </c>
      <c r="B83" s="57">
        <v>0</v>
      </c>
      <c r="C83" s="57">
        <v>0</v>
      </c>
      <c r="D83" s="57">
        <v>0</v>
      </c>
      <c r="E83" s="49">
        <v>0</v>
      </c>
      <c r="F83" s="49">
        <v>0</v>
      </c>
      <c r="G83" s="57">
        <v>0</v>
      </c>
      <c r="H83" s="49">
        <v>0</v>
      </c>
      <c r="I83" s="57">
        <v>0</v>
      </c>
    </row>
    <row r="84" spans="1:12" ht="85.5" customHeight="1" x14ac:dyDescent="0.2">
      <c r="A84" s="3" t="s">
        <v>123</v>
      </c>
      <c r="B84" s="57">
        <v>40.5</v>
      </c>
      <c r="C84" s="57">
        <v>15</v>
      </c>
      <c r="D84" s="57">
        <v>0</v>
      </c>
      <c r="E84" s="49">
        <f>$D:$D/$B:$B*100</f>
        <v>0</v>
      </c>
      <c r="F84" s="49">
        <v>0</v>
      </c>
      <c r="G84" s="57">
        <v>0</v>
      </c>
      <c r="H84" s="49">
        <v>0</v>
      </c>
      <c r="I84" s="57">
        <v>0</v>
      </c>
    </row>
    <row r="85" spans="1:12" ht="60.75" customHeight="1" x14ac:dyDescent="0.2">
      <c r="A85" s="3" t="s">
        <v>157</v>
      </c>
      <c r="B85" s="57">
        <v>0</v>
      </c>
      <c r="C85" s="57">
        <v>0</v>
      </c>
      <c r="D85" s="57">
        <v>0</v>
      </c>
      <c r="E85" s="49">
        <v>0</v>
      </c>
      <c r="F85" s="49">
        <v>0</v>
      </c>
      <c r="G85" s="57">
        <v>0</v>
      </c>
      <c r="H85" s="49">
        <v>0</v>
      </c>
      <c r="I85" s="57">
        <v>0</v>
      </c>
    </row>
    <row r="86" spans="1:12" ht="62.25" customHeight="1" x14ac:dyDescent="0.2">
      <c r="A86" s="3" t="s">
        <v>119</v>
      </c>
      <c r="B86" s="57">
        <v>10.5</v>
      </c>
      <c r="C86" s="57">
        <v>7.5</v>
      </c>
      <c r="D86" s="57">
        <v>0</v>
      </c>
      <c r="E86" s="49">
        <v>0</v>
      </c>
      <c r="F86" s="49">
        <v>0</v>
      </c>
      <c r="G86" s="57">
        <v>3</v>
      </c>
      <c r="H86" s="49">
        <f>$D:$D/$G:$G*100</f>
        <v>0</v>
      </c>
      <c r="I86" s="57">
        <v>0</v>
      </c>
    </row>
    <row r="87" spans="1:12" ht="79.5" customHeight="1" x14ac:dyDescent="0.2">
      <c r="A87" s="3" t="s">
        <v>121</v>
      </c>
      <c r="B87" s="57">
        <v>0</v>
      </c>
      <c r="C87" s="57">
        <v>0</v>
      </c>
      <c r="D87" s="57">
        <v>1.2</v>
      </c>
      <c r="E87" s="49">
        <v>0</v>
      </c>
      <c r="F87" s="49">
        <v>0</v>
      </c>
      <c r="G87" s="57">
        <v>1</v>
      </c>
      <c r="H87" s="49">
        <f>$D:$D/$G:$G*100</f>
        <v>120</v>
      </c>
      <c r="I87" s="57">
        <v>0</v>
      </c>
    </row>
    <row r="88" spans="1:12" ht="80.25" customHeight="1" x14ac:dyDescent="0.2">
      <c r="A88" s="3" t="s">
        <v>120</v>
      </c>
      <c r="B88" s="57">
        <v>0</v>
      </c>
      <c r="C88" s="57">
        <v>0</v>
      </c>
      <c r="D88" s="57">
        <v>0.3</v>
      </c>
      <c r="E88" s="49">
        <v>0</v>
      </c>
      <c r="F88" s="49">
        <v>0</v>
      </c>
      <c r="G88" s="57">
        <v>0.1</v>
      </c>
      <c r="H88" s="49">
        <v>0</v>
      </c>
      <c r="I88" s="57">
        <v>0</v>
      </c>
      <c r="L88" s="33"/>
    </row>
    <row r="89" spans="1:12" ht="109.5" customHeight="1" x14ac:dyDescent="0.2">
      <c r="A89" s="3" t="s">
        <v>126</v>
      </c>
      <c r="B89" s="57">
        <v>0</v>
      </c>
      <c r="C89" s="57">
        <v>0</v>
      </c>
      <c r="D89" s="57">
        <v>0.5</v>
      </c>
      <c r="E89" s="49">
        <v>0</v>
      </c>
      <c r="F89" s="49">
        <v>0</v>
      </c>
      <c r="G89" s="57">
        <v>0</v>
      </c>
      <c r="H89" s="49">
        <v>0</v>
      </c>
      <c r="I89" s="57">
        <v>0</v>
      </c>
      <c r="L89" s="33"/>
    </row>
    <row r="90" spans="1:12" ht="72.75" customHeight="1" x14ac:dyDescent="0.2">
      <c r="A90" s="3" t="s">
        <v>125</v>
      </c>
      <c r="B90" s="57">
        <v>0</v>
      </c>
      <c r="C90" s="57">
        <v>0</v>
      </c>
      <c r="D90" s="57">
        <v>0</v>
      </c>
      <c r="E90" s="49">
        <v>0</v>
      </c>
      <c r="F90" s="49">
        <v>0</v>
      </c>
      <c r="G90" s="57">
        <v>0</v>
      </c>
      <c r="H90" s="49">
        <v>0</v>
      </c>
      <c r="I90" s="57">
        <v>0</v>
      </c>
      <c r="L90" s="33"/>
    </row>
    <row r="91" spans="1:12" ht="14.25" x14ac:dyDescent="0.2">
      <c r="A91" s="5" t="s">
        <v>25</v>
      </c>
      <c r="B91" s="64">
        <f>SUM(B92:B94)</f>
        <v>621.1</v>
      </c>
      <c r="C91" s="64">
        <f>SUM(C92:C94)</f>
        <v>340</v>
      </c>
      <c r="D91" s="64">
        <f>SUM(D92:D94)</f>
        <v>532.70000000000005</v>
      </c>
      <c r="E91" s="52">
        <f>$D:$D/$B:$B*100</f>
        <v>85.767187248430204</v>
      </c>
      <c r="F91" s="52">
        <f>$D:$D/$C:$C*100</f>
        <v>156.6764705882353</v>
      </c>
      <c r="G91" s="64">
        <f>SUM(G92:G94)</f>
        <v>-39.299999999999997</v>
      </c>
      <c r="H91" s="52">
        <f>$D:$D/$G:$G*100</f>
        <v>-1355.4707379134863</v>
      </c>
      <c r="I91" s="64">
        <f>SUM(I92:I94)</f>
        <v>349.2</v>
      </c>
    </row>
    <row r="92" spans="1:12" ht="25.5" x14ac:dyDescent="0.2">
      <c r="A92" s="10" t="s">
        <v>168</v>
      </c>
      <c r="B92" s="57">
        <v>0</v>
      </c>
      <c r="C92" s="57">
        <v>0</v>
      </c>
      <c r="D92" s="57">
        <v>192.7</v>
      </c>
      <c r="E92" s="49">
        <v>0</v>
      </c>
      <c r="F92" s="49">
        <v>0</v>
      </c>
      <c r="G92" s="57">
        <v>0</v>
      </c>
      <c r="H92" s="49">
        <v>0</v>
      </c>
      <c r="I92" s="57">
        <v>9.1999999999999993</v>
      </c>
    </row>
    <row r="93" spans="1:12" ht="25.5" x14ac:dyDescent="0.2">
      <c r="A93" s="10" t="s">
        <v>169</v>
      </c>
      <c r="B93" s="57">
        <v>0</v>
      </c>
      <c r="C93" s="57">
        <v>0</v>
      </c>
      <c r="D93" s="57">
        <v>0</v>
      </c>
      <c r="E93" s="49">
        <v>0</v>
      </c>
      <c r="F93" s="49">
        <v>0</v>
      </c>
      <c r="G93" s="57">
        <v>-39.299999999999997</v>
      </c>
      <c r="H93" s="49">
        <f>$D:$D/$G:$G*100</f>
        <v>0</v>
      </c>
      <c r="I93" s="57">
        <v>0</v>
      </c>
    </row>
    <row r="94" spans="1:12" ht="14.25" x14ac:dyDescent="0.2">
      <c r="A94" s="53" t="s">
        <v>170</v>
      </c>
      <c r="B94" s="64">
        <f>SUM(B95:B96)</f>
        <v>621.1</v>
      </c>
      <c r="C94" s="64">
        <f t="shared" ref="C94:D94" si="25">SUM(C95:C96)</f>
        <v>340</v>
      </c>
      <c r="D94" s="64">
        <f t="shared" si="25"/>
        <v>340</v>
      </c>
      <c r="E94" s="52">
        <f t="shared" ref="E94:E96" si="26">$D:$D/$B:$B*100</f>
        <v>54.741587506037668</v>
      </c>
      <c r="F94" s="52">
        <f t="shared" ref="F94:F96" si="27">$D:$D/$C:$C*100</f>
        <v>100</v>
      </c>
      <c r="G94" s="64">
        <f>SUM(G95:G96)</f>
        <v>0</v>
      </c>
      <c r="H94" s="52">
        <v>0</v>
      </c>
      <c r="I94" s="64">
        <f>SUM(I95:I96)</f>
        <v>340</v>
      </c>
    </row>
    <row r="95" spans="1:12" ht="38.25" x14ac:dyDescent="0.2">
      <c r="A95" s="54" t="s">
        <v>171</v>
      </c>
      <c r="B95" s="57">
        <v>310</v>
      </c>
      <c r="C95" s="57">
        <v>210</v>
      </c>
      <c r="D95" s="57">
        <v>210</v>
      </c>
      <c r="E95" s="49">
        <f t="shared" si="26"/>
        <v>67.741935483870961</v>
      </c>
      <c r="F95" s="49">
        <f t="shared" si="27"/>
        <v>100</v>
      </c>
      <c r="G95" s="57">
        <v>0</v>
      </c>
      <c r="H95" s="49">
        <v>0</v>
      </c>
      <c r="I95" s="57">
        <v>210</v>
      </c>
    </row>
    <row r="96" spans="1:12" ht="38.25" x14ac:dyDescent="0.2">
      <c r="A96" s="54" t="s">
        <v>172</v>
      </c>
      <c r="B96" s="57">
        <v>311.10000000000002</v>
      </c>
      <c r="C96" s="57">
        <v>130</v>
      </c>
      <c r="D96" s="57">
        <v>130</v>
      </c>
      <c r="E96" s="49">
        <f t="shared" si="26"/>
        <v>41.787206685953066</v>
      </c>
      <c r="F96" s="49">
        <f t="shared" si="27"/>
        <v>100</v>
      </c>
      <c r="G96" s="57">
        <v>0</v>
      </c>
      <c r="H96" s="49">
        <v>0</v>
      </c>
      <c r="I96" s="57">
        <v>130</v>
      </c>
    </row>
    <row r="97" spans="1:9" ht="14.25" x14ac:dyDescent="0.2">
      <c r="A97" s="7" t="s">
        <v>26</v>
      </c>
      <c r="B97" s="51">
        <f>B91+B65+B59+B55+B46+B43+B39+B34+B26+B7+B56+B57+B58+B21</f>
        <v>1051818.6000000001</v>
      </c>
      <c r="C97" s="51">
        <f>C91+C65+C59+C55+C46+C43+C39+C34+C26+C7+C56+C57+C58+C21</f>
        <v>315777.69999999995</v>
      </c>
      <c r="D97" s="51">
        <f>D91+D65+D59+D55+D46+D43+D39+D34+D26+D7+D56+D57+D58+D21</f>
        <v>360587.7</v>
      </c>
      <c r="E97" s="52">
        <f t="shared" ref="E97:E106" si="28">$D:$D/$B:$B*100</f>
        <v>34.28230875552115</v>
      </c>
      <c r="F97" s="52">
        <f t="shared" ref="F97:F103" si="29">$D:$D/$C:$C*100</f>
        <v>114.19036239734473</v>
      </c>
      <c r="G97" s="51">
        <f>G91+G65+G59+G55+G46+G43+G39+G34+G26+G7+G56+G57+G58+G21</f>
        <v>237107.20000000001</v>
      </c>
      <c r="H97" s="52">
        <f t="shared" ref="H97:H103" si="30">$D:$D/$G:$G*100</f>
        <v>152.07792087292162</v>
      </c>
      <c r="I97" s="51">
        <f>I91+I65+I59+I55+I46+I43+I39+I34+I26+I7+I56+I57+I58+I21</f>
        <v>120008.6</v>
      </c>
    </row>
    <row r="98" spans="1:9" ht="14.25" x14ac:dyDescent="0.2">
      <c r="A98" s="7" t="s">
        <v>27</v>
      </c>
      <c r="B98" s="51">
        <f>B99+B104+B105+B106+B107</f>
        <v>2501381.7999999998</v>
      </c>
      <c r="C98" s="51">
        <f>C99+C104+C105+C106+C107</f>
        <v>403666.89999999991</v>
      </c>
      <c r="D98" s="51">
        <f>D99+D104+D105+D106+D107</f>
        <v>391105.39999999997</v>
      </c>
      <c r="E98" s="52">
        <f t="shared" si="28"/>
        <v>15.635573905590903</v>
      </c>
      <c r="F98" s="52">
        <f t="shared" si="29"/>
        <v>96.888152087773378</v>
      </c>
      <c r="G98" s="51">
        <f>G99+G104+G105+G106+G107</f>
        <v>695518.5</v>
      </c>
      <c r="H98" s="52">
        <f t="shared" si="30"/>
        <v>56.23220661995331</v>
      </c>
      <c r="I98" s="51">
        <f>I99+I104+I105+I106+I107</f>
        <v>284424.40000000002</v>
      </c>
    </row>
    <row r="99" spans="1:9" ht="25.5" x14ac:dyDescent="0.2">
      <c r="A99" s="7" t="s">
        <v>28</v>
      </c>
      <c r="B99" s="51">
        <f>SUM(B100:B103)</f>
        <v>2750057.3</v>
      </c>
      <c r="C99" s="51">
        <f>SUM(C100:C103)</f>
        <v>653910.89999999991</v>
      </c>
      <c r="D99" s="51">
        <f>SUM(D100:D103)</f>
        <v>641463.19999999995</v>
      </c>
      <c r="E99" s="52">
        <f t="shared" si="28"/>
        <v>23.325448527927037</v>
      </c>
      <c r="F99" s="52">
        <f t="shared" si="29"/>
        <v>98.096422616598076</v>
      </c>
      <c r="G99" s="51">
        <f>SUM(G100:G103)</f>
        <v>708423.4</v>
      </c>
      <c r="H99" s="52">
        <f t="shared" si="30"/>
        <v>90.547997144080767</v>
      </c>
      <c r="I99" s="51">
        <f>SUM(I100:I103)</f>
        <v>286323.5</v>
      </c>
    </row>
    <row r="100" spans="1:9" x14ac:dyDescent="0.2">
      <c r="A100" s="3" t="s">
        <v>29</v>
      </c>
      <c r="B100" s="57">
        <v>665164</v>
      </c>
      <c r="C100" s="57">
        <v>99196.6</v>
      </c>
      <c r="D100" s="57">
        <v>99196.6</v>
      </c>
      <c r="E100" s="49">
        <f t="shared" si="28"/>
        <v>14.913104136724179</v>
      </c>
      <c r="F100" s="49">
        <f t="shared" si="29"/>
        <v>100</v>
      </c>
      <c r="G100" s="57">
        <v>193178.1</v>
      </c>
      <c r="H100" s="49">
        <f t="shared" si="30"/>
        <v>51.349816568234189</v>
      </c>
      <c r="I100" s="57">
        <v>62299.1</v>
      </c>
    </row>
    <row r="101" spans="1:9" x14ac:dyDescent="0.2">
      <c r="A101" s="3" t="s">
        <v>30</v>
      </c>
      <c r="B101" s="57">
        <v>671650.2</v>
      </c>
      <c r="C101" s="57">
        <v>63477.5</v>
      </c>
      <c r="D101" s="57">
        <v>63467.7</v>
      </c>
      <c r="E101" s="49">
        <f t="shared" si="28"/>
        <v>9.4495170253801763</v>
      </c>
      <c r="F101" s="49">
        <f t="shared" si="29"/>
        <v>99.984561458784611</v>
      </c>
      <c r="G101" s="57">
        <v>151058.6</v>
      </c>
      <c r="H101" s="49">
        <f t="shared" si="30"/>
        <v>42.01528413476624</v>
      </c>
      <c r="I101" s="57">
        <v>42052.800000000003</v>
      </c>
    </row>
    <row r="102" spans="1:9" x14ac:dyDescent="0.2">
      <c r="A102" s="3" t="s">
        <v>31</v>
      </c>
      <c r="B102" s="57">
        <v>1281299.6000000001</v>
      </c>
      <c r="C102" s="57">
        <v>449632.6</v>
      </c>
      <c r="D102" s="57">
        <v>437195.1</v>
      </c>
      <c r="E102" s="49">
        <f t="shared" si="28"/>
        <v>34.121223482782632</v>
      </c>
      <c r="F102" s="49">
        <f t="shared" si="29"/>
        <v>97.233852705520022</v>
      </c>
      <c r="G102" s="57">
        <v>341608.8</v>
      </c>
      <c r="H102" s="49">
        <f t="shared" si="30"/>
        <v>127.98121711150299</v>
      </c>
      <c r="I102" s="57">
        <v>159895.20000000001</v>
      </c>
    </row>
    <row r="103" spans="1:9" x14ac:dyDescent="0.2">
      <c r="A103" s="3" t="s">
        <v>138</v>
      </c>
      <c r="B103" s="57">
        <v>131943.5</v>
      </c>
      <c r="C103" s="57">
        <v>41604.199999999997</v>
      </c>
      <c r="D103" s="57">
        <v>41603.800000000003</v>
      </c>
      <c r="E103" s="49">
        <f t="shared" si="28"/>
        <v>31.531526751980966</v>
      </c>
      <c r="F103" s="49">
        <f t="shared" si="29"/>
        <v>99.999038558607083</v>
      </c>
      <c r="G103" s="57">
        <v>22577.9</v>
      </c>
      <c r="H103" s="49">
        <f t="shared" si="30"/>
        <v>184.26780169989237</v>
      </c>
      <c r="I103" s="57">
        <v>22076.400000000001</v>
      </c>
    </row>
    <row r="104" spans="1:9" ht="30" customHeight="1" x14ac:dyDescent="0.2">
      <c r="A104" s="7" t="s">
        <v>108</v>
      </c>
      <c r="B104" s="64">
        <v>2898.5</v>
      </c>
      <c r="C104" s="64">
        <v>1550</v>
      </c>
      <c r="D104" s="64">
        <v>1580</v>
      </c>
      <c r="E104" s="52">
        <f t="shared" si="28"/>
        <v>54.510953941693984</v>
      </c>
      <c r="F104" s="52">
        <f>$D:$D/$C:$C*100</f>
        <v>101.93548387096773</v>
      </c>
      <c r="G104" s="64">
        <v>0</v>
      </c>
      <c r="H104" s="52">
        <v>0</v>
      </c>
      <c r="I104" s="64">
        <v>80</v>
      </c>
    </row>
    <row r="105" spans="1:9" ht="30" customHeight="1" x14ac:dyDescent="0.2">
      <c r="A105" s="7" t="s">
        <v>110</v>
      </c>
      <c r="B105" s="64">
        <v>300</v>
      </c>
      <c r="C105" s="64">
        <v>80</v>
      </c>
      <c r="D105" s="64">
        <v>80</v>
      </c>
      <c r="E105" s="52">
        <f t="shared" si="28"/>
        <v>26.666666666666668</v>
      </c>
      <c r="F105" s="52">
        <f>$D:$D/$C:$C*100</f>
        <v>100</v>
      </c>
      <c r="G105" s="64">
        <v>0</v>
      </c>
      <c r="H105" s="52">
        <v>0</v>
      </c>
      <c r="I105" s="64">
        <v>80</v>
      </c>
    </row>
    <row r="106" spans="1:9" ht="66.75" customHeight="1" x14ac:dyDescent="0.2">
      <c r="A106" s="7" t="s">
        <v>106</v>
      </c>
      <c r="B106" s="64">
        <v>520.9</v>
      </c>
      <c r="C106" s="64">
        <v>520.9</v>
      </c>
      <c r="D106" s="64">
        <v>520.9</v>
      </c>
      <c r="E106" s="52">
        <f t="shared" si="28"/>
        <v>100</v>
      </c>
      <c r="F106" s="52">
        <f>$D:$D/$C:$C*100</f>
        <v>100</v>
      </c>
      <c r="G106" s="64">
        <v>255</v>
      </c>
      <c r="H106" s="52">
        <f>$D:$D/$G:$G*100</f>
        <v>204.27450980392155</v>
      </c>
      <c r="I106" s="64">
        <v>0</v>
      </c>
    </row>
    <row r="107" spans="1:9" ht="24.75" customHeight="1" x14ac:dyDescent="0.2">
      <c r="A107" s="7" t="s">
        <v>33</v>
      </c>
      <c r="B107" s="64">
        <v>-252394.9</v>
      </c>
      <c r="C107" s="64">
        <v>-252394.9</v>
      </c>
      <c r="D107" s="64">
        <v>-252538.7</v>
      </c>
      <c r="E107" s="52">
        <f>$D:$D/$B:$B*100</f>
        <v>100.05697420985923</v>
      </c>
      <c r="F107" s="52">
        <f>$D:$D/$C:$C*100</f>
        <v>100.05697420985923</v>
      </c>
      <c r="G107" s="64">
        <v>-13159.9</v>
      </c>
      <c r="H107" s="52">
        <f>$D:$D/$G:$G*100</f>
        <v>1919.0016641463842</v>
      </c>
      <c r="I107" s="64">
        <v>-2059.1</v>
      </c>
    </row>
    <row r="108" spans="1:9" ht="18.75" customHeight="1" x14ac:dyDescent="0.2">
      <c r="A108" s="5" t="s">
        <v>32</v>
      </c>
      <c r="B108" s="51">
        <f>B98+B97</f>
        <v>3553200.4</v>
      </c>
      <c r="C108" s="51">
        <f t="shared" ref="C108:D108" si="31">C98+C97</f>
        <v>719444.59999999986</v>
      </c>
      <c r="D108" s="51">
        <f t="shared" si="31"/>
        <v>751693.1</v>
      </c>
      <c r="E108" s="52">
        <f>$D:$D/$B:$B*100</f>
        <v>21.155381497761848</v>
      </c>
      <c r="F108" s="52">
        <f>$D:$D/$C:$C*100</f>
        <v>104.48241601924597</v>
      </c>
      <c r="G108" s="51">
        <f t="shared" ref="G108" si="32">G98+G97</f>
        <v>932625.7</v>
      </c>
      <c r="H108" s="52">
        <f>$D:$D/$G:$G*100</f>
        <v>80.599655360130001</v>
      </c>
      <c r="I108" s="51">
        <f t="shared" ref="I108" si="33">I98+I97</f>
        <v>404433</v>
      </c>
    </row>
    <row r="109" spans="1:9" ht="24" customHeight="1" x14ac:dyDescent="0.2">
      <c r="A109" s="72" t="s">
        <v>34</v>
      </c>
      <c r="B109" s="73"/>
      <c r="C109" s="73"/>
      <c r="D109" s="73"/>
      <c r="E109" s="73"/>
      <c r="F109" s="73"/>
      <c r="G109" s="73"/>
      <c r="H109" s="73"/>
      <c r="I109" s="74"/>
    </row>
    <row r="110" spans="1:9" ht="14.25" x14ac:dyDescent="0.2">
      <c r="A110" s="9" t="s">
        <v>35</v>
      </c>
      <c r="B110" s="51">
        <f>B111+B112+B113+B114+B115+B116+B117+B118</f>
        <v>478244.10000000003</v>
      </c>
      <c r="C110" s="51">
        <f>C111+C112+C113+C114+C115+C116+C117+C118</f>
        <v>143653.70000000001</v>
      </c>
      <c r="D110" s="51">
        <f>D111+D112+D113+D114+D115+D116+D117+D118</f>
        <v>119907.30000000002</v>
      </c>
      <c r="E110" s="25">
        <f t="shared" ref="E110:E115" si="34">$D:$D/$B:$B*100</f>
        <v>25.072405493345347</v>
      </c>
      <c r="F110" s="25">
        <f>$D:$D/$C:$C*100</f>
        <v>83.469691348012617</v>
      </c>
      <c r="G110" s="51">
        <f>G111+G112+G113+G114+G115+G116+G117+G118</f>
        <v>89730.8</v>
      </c>
      <c r="H110" s="25">
        <f>$D:$D/$G:$G*100</f>
        <v>133.63003561764745</v>
      </c>
      <c r="I110" s="51">
        <f>I111+I112+I113+I114+I115+I116+I117+I118</f>
        <v>39740.5</v>
      </c>
    </row>
    <row r="111" spans="1:9" x14ac:dyDescent="0.2">
      <c r="A111" s="10" t="s">
        <v>36</v>
      </c>
      <c r="B111" s="56">
        <v>3700.7</v>
      </c>
      <c r="C111" s="56">
        <v>1193.3</v>
      </c>
      <c r="D111" s="56">
        <v>1102.5999999999999</v>
      </c>
      <c r="E111" s="28">
        <f t="shared" si="34"/>
        <v>29.794363228578373</v>
      </c>
      <c r="F111" s="28">
        <f>$D:$D/$C:$C*100</f>
        <v>92.399229028743818</v>
      </c>
      <c r="G111" s="56">
        <v>1019.7</v>
      </c>
      <c r="H111" s="28">
        <f>$D:$D/$G:$G*100</f>
        <v>108.12984211042462</v>
      </c>
      <c r="I111" s="56">
        <v>360.8</v>
      </c>
    </row>
    <row r="112" spans="1:9" ht="14.25" customHeight="1" x14ac:dyDescent="0.2">
      <c r="A112" s="10" t="s">
        <v>37</v>
      </c>
      <c r="B112" s="56">
        <v>11273.4</v>
      </c>
      <c r="C112" s="56">
        <v>3467.6</v>
      </c>
      <c r="D112" s="56">
        <v>3155</v>
      </c>
      <c r="E112" s="28">
        <f t="shared" si="34"/>
        <v>27.986233079638794</v>
      </c>
      <c r="F112" s="28">
        <f>$D:$D/$C:$C*100</f>
        <v>90.985119390933207</v>
      </c>
      <c r="G112" s="56">
        <v>2704.5</v>
      </c>
      <c r="H112" s="28">
        <f>$D:$D/$G:$G*100</f>
        <v>116.6574228138288</v>
      </c>
      <c r="I112" s="56">
        <v>1124.2</v>
      </c>
    </row>
    <row r="113" spans="1:9" ht="25.5" x14ac:dyDescent="0.2">
      <c r="A113" s="10" t="s">
        <v>38</v>
      </c>
      <c r="B113" s="56">
        <v>87069</v>
      </c>
      <c r="C113" s="56">
        <v>30443.3</v>
      </c>
      <c r="D113" s="56">
        <v>25007.3</v>
      </c>
      <c r="E113" s="28">
        <f t="shared" si="34"/>
        <v>28.721244070794427</v>
      </c>
      <c r="F113" s="28">
        <f>$D:$D/$C:$C*100</f>
        <v>82.143854312771609</v>
      </c>
      <c r="G113" s="56">
        <v>20793.599999999999</v>
      </c>
      <c r="H113" s="28">
        <f>$D:$D/$G:$G*100</f>
        <v>120.2644082794706</v>
      </c>
      <c r="I113" s="56">
        <v>7702.8</v>
      </c>
    </row>
    <row r="114" spans="1:9" x14ac:dyDescent="0.2">
      <c r="A114" s="10" t="s">
        <v>81</v>
      </c>
      <c r="B114" s="57">
        <v>11.3</v>
      </c>
      <c r="C114" s="57">
        <v>0</v>
      </c>
      <c r="D114" s="57">
        <v>0</v>
      </c>
      <c r="E114" s="28">
        <f t="shared" si="34"/>
        <v>0</v>
      </c>
      <c r="F114" s="28">
        <v>0</v>
      </c>
      <c r="G114" s="57">
        <v>0</v>
      </c>
      <c r="H114" s="28">
        <v>0</v>
      </c>
      <c r="I114" s="57">
        <v>0</v>
      </c>
    </row>
    <row r="115" spans="1:9" ht="25.5" x14ac:dyDescent="0.2">
      <c r="A115" s="3" t="s">
        <v>39</v>
      </c>
      <c r="B115" s="56">
        <v>24048.400000000001</v>
      </c>
      <c r="C115" s="56">
        <v>7739.3</v>
      </c>
      <c r="D115" s="56">
        <v>7027.3</v>
      </c>
      <c r="E115" s="28">
        <f t="shared" si="34"/>
        <v>29.221486668551755</v>
      </c>
      <c r="F115" s="28">
        <f>$D:$D/$C:$C*100</f>
        <v>90.800201568617325</v>
      </c>
      <c r="G115" s="56">
        <v>5410.6</v>
      </c>
      <c r="H115" s="28">
        <f>$D:$D/$G:$G*100</f>
        <v>129.88023509407458</v>
      </c>
      <c r="I115" s="56">
        <v>2638.4</v>
      </c>
    </row>
    <row r="116" spans="1:9" x14ac:dyDescent="0.2">
      <c r="A116" s="3" t="s">
        <v>140</v>
      </c>
      <c r="B116" s="56">
        <v>6742.6</v>
      </c>
      <c r="C116" s="56">
        <v>0</v>
      </c>
      <c r="D116" s="56">
        <v>0</v>
      </c>
      <c r="E116" s="28">
        <v>0</v>
      </c>
      <c r="F116" s="28">
        <v>0</v>
      </c>
      <c r="G116" s="56">
        <v>0</v>
      </c>
      <c r="H116" s="28">
        <v>0</v>
      </c>
      <c r="I116" s="56">
        <v>0</v>
      </c>
    </row>
    <row r="117" spans="1:9" x14ac:dyDescent="0.2">
      <c r="A117" s="10" t="s">
        <v>40</v>
      </c>
      <c r="B117" s="56">
        <v>5984</v>
      </c>
      <c r="C117" s="56">
        <v>0</v>
      </c>
      <c r="D117" s="56">
        <v>0</v>
      </c>
      <c r="E117" s="28">
        <f>$D:$D/$B:$B*100</f>
        <v>0</v>
      </c>
      <c r="F117" s="28">
        <v>0</v>
      </c>
      <c r="G117" s="56">
        <v>0</v>
      </c>
      <c r="H117" s="28">
        <v>0</v>
      </c>
      <c r="I117" s="56">
        <v>0</v>
      </c>
    </row>
    <row r="118" spans="1:9" x14ac:dyDescent="0.2">
      <c r="A118" s="3" t="s">
        <v>41</v>
      </c>
      <c r="B118" s="56">
        <v>339414.7</v>
      </c>
      <c r="C118" s="56">
        <v>100810.2</v>
      </c>
      <c r="D118" s="56">
        <v>83615.100000000006</v>
      </c>
      <c r="E118" s="28">
        <f>$D:$D/$B:$B*100</f>
        <v>24.635085044931763</v>
      </c>
      <c r="F118" s="28">
        <f>$D:$D/$C:$C*100</f>
        <v>82.943095043953889</v>
      </c>
      <c r="G118" s="56">
        <v>59802.400000000001</v>
      </c>
      <c r="H118" s="28">
        <f>$D:$D/$G:$G*100</f>
        <v>139.8189704761013</v>
      </c>
      <c r="I118" s="56">
        <v>27914.3</v>
      </c>
    </row>
    <row r="119" spans="1:9" ht="14.25" x14ac:dyDescent="0.2">
      <c r="A119" s="9" t="s">
        <v>42</v>
      </c>
      <c r="B119" s="64">
        <v>0</v>
      </c>
      <c r="C119" s="64">
        <v>0</v>
      </c>
      <c r="D119" s="64">
        <v>0</v>
      </c>
      <c r="E119" s="25">
        <v>0</v>
      </c>
      <c r="F119" s="25">
        <v>0</v>
      </c>
      <c r="G119" s="64">
        <v>165.5</v>
      </c>
      <c r="H119" s="25">
        <f>$D:$D/$G:$G*100</f>
        <v>0</v>
      </c>
      <c r="I119" s="64">
        <v>0</v>
      </c>
    </row>
    <row r="120" spans="1:9" ht="25.5" x14ac:dyDescent="0.2">
      <c r="A120" s="11" t="s">
        <v>43</v>
      </c>
      <c r="B120" s="64">
        <v>21236.400000000001</v>
      </c>
      <c r="C120" s="64">
        <v>6400.6</v>
      </c>
      <c r="D120" s="64">
        <v>5142.6000000000004</v>
      </c>
      <c r="E120" s="25">
        <f>$D:$D/$B:$B*100</f>
        <v>24.215968808272589</v>
      </c>
      <c r="F120" s="25">
        <f>$D:$D/$C:$C*100</f>
        <v>80.345592600693678</v>
      </c>
      <c r="G120" s="64">
        <v>4590.6000000000004</v>
      </c>
      <c r="H120" s="25">
        <f>$D:$D/$G:$G*100</f>
        <v>112.02457195137889</v>
      </c>
      <c r="I120" s="64">
        <v>1491.3</v>
      </c>
    </row>
    <row r="121" spans="1:9" ht="14.25" x14ac:dyDescent="0.2">
      <c r="A121" s="9" t="s">
        <v>44</v>
      </c>
      <c r="B121" s="51">
        <f>B122+B123+B124+B125+B126</f>
        <v>333085.10000000003</v>
      </c>
      <c r="C121" s="51">
        <f t="shared" ref="C121" si="35">C122+C123+C124+C125+C126</f>
        <v>29166.7</v>
      </c>
      <c r="D121" s="51">
        <f>D122+D123+D124+D125+D126</f>
        <v>28391.200000000001</v>
      </c>
      <c r="E121" s="25">
        <f>$D:$D/$B:$B*100</f>
        <v>8.5237076050534828</v>
      </c>
      <c r="F121" s="25">
        <f>$D:$D/$C:$C*100</f>
        <v>97.341145895833264</v>
      </c>
      <c r="G121" s="51">
        <f>G122+G123+G124+G125+G126</f>
        <v>22698.5</v>
      </c>
      <c r="H121" s="25">
        <f>$D:$D/$G:$G*100</f>
        <v>125.07963081260876</v>
      </c>
      <c r="I121" s="51">
        <f>I122+I123+I124+I125+I126</f>
        <v>10667.9</v>
      </c>
    </row>
    <row r="122" spans="1:9" x14ac:dyDescent="0.2">
      <c r="A122" s="10" t="s">
        <v>145</v>
      </c>
      <c r="B122" s="56">
        <v>5200</v>
      </c>
      <c r="C122" s="56">
        <v>600</v>
      </c>
      <c r="D122" s="56">
        <v>577.1</v>
      </c>
      <c r="E122" s="28">
        <v>0</v>
      </c>
      <c r="F122" s="28">
        <v>0</v>
      </c>
      <c r="G122" s="56">
        <v>0</v>
      </c>
      <c r="H122" s="28">
        <v>0</v>
      </c>
      <c r="I122" s="56">
        <v>577.1</v>
      </c>
    </row>
    <row r="123" spans="1:9" x14ac:dyDescent="0.2">
      <c r="A123" s="10" t="s">
        <v>146</v>
      </c>
      <c r="B123" s="56">
        <v>0</v>
      </c>
      <c r="C123" s="56">
        <v>0</v>
      </c>
      <c r="D123" s="56">
        <v>0</v>
      </c>
      <c r="E123" s="28">
        <v>0</v>
      </c>
      <c r="F123" s="28">
        <v>0</v>
      </c>
      <c r="G123" s="56">
        <v>734.5</v>
      </c>
      <c r="H123" s="28">
        <f>$D:$D/$G:$G*100</f>
        <v>0</v>
      </c>
      <c r="I123" s="56">
        <v>0</v>
      </c>
    </row>
    <row r="124" spans="1:9" x14ac:dyDescent="0.2">
      <c r="A124" s="10" t="s">
        <v>45</v>
      </c>
      <c r="B124" s="56">
        <v>23410.2</v>
      </c>
      <c r="C124" s="56">
        <v>5883</v>
      </c>
      <c r="D124" s="56">
        <v>5338.5</v>
      </c>
      <c r="E124" s="28">
        <f t="shared" ref="E124:E147" si="36">$D:$D/$B:$B*100</f>
        <v>22.804162288233336</v>
      </c>
      <c r="F124" s="28">
        <f t="shared" ref="F124:F147" si="37">$D:$D/$C:$C*100</f>
        <v>90.744518103008659</v>
      </c>
      <c r="G124" s="56">
        <v>4920.1000000000004</v>
      </c>
      <c r="H124" s="28">
        <f>$D:$D/$G:$G*100</f>
        <v>108.50389219731305</v>
      </c>
      <c r="I124" s="56">
        <v>1842.3</v>
      </c>
    </row>
    <row r="125" spans="1:9" x14ac:dyDescent="0.2">
      <c r="A125" s="12" t="s">
        <v>88</v>
      </c>
      <c r="B125" s="57">
        <v>300635</v>
      </c>
      <c r="C125" s="57">
        <v>22400</v>
      </c>
      <c r="D125" s="57">
        <v>22398.400000000001</v>
      </c>
      <c r="E125" s="28">
        <f t="shared" si="36"/>
        <v>7.4503633974753445</v>
      </c>
      <c r="F125" s="28">
        <f t="shared" si="37"/>
        <v>99.992857142857147</v>
      </c>
      <c r="G125" s="57">
        <v>17018.900000000001</v>
      </c>
      <c r="H125" s="28">
        <f>$D:$D/$G:$G*100</f>
        <v>131.60897590326047</v>
      </c>
      <c r="I125" s="57">
        <v>8213.7999999999993</v>
      </c>
    </row>
    <row r="126" spans="1:9" x14ac:dyDescent="0.2">
      <c r="A126" s="10" t="s">
        <v>46</v>
      </c>
      <c r="B126" s="56">
        <v>3839.9</v>
      </c>
      <c r="C126" s="56">
        <v>283.7</v>
      </c>
      <c r="D126" s="56">
        <v>77.2</v>
      </c>
      <c r="E126" s="28">
        <f t="shared" si="36"/>
        <v>2.0104690226307977</v>
      </c>
      <c r="F126" s="28">
        <f t="shared" si="37"/>
        <v>27.211843496651394</v>
      </c>
      <c r="G126" s="56">
        <v>25</v>
      </c>
      <c r="H126" s="28">
        <f>$D:$D/$G:$G*100</f>
        <v>308.8</v>
      </c>
      <c r="I126" s="56">
        <v>34.700000000000003</v>
      </c>
    </row>
    <row r="127" spans="1:9" ht="14.25" x14ac:dyDescent="0.2">
      <c r="A127" s="9" t="s">
        <v>47</v>
      </c>
      <c r="B127" s="51">
        <f>B128+B129+B130+B131</f>
        <v>441469</v>
      </c>
      <c r="C127" s="51">
        <f>C128+C129+C130+C131</f>
        <v>123036.00000000001</v>
      </c>
      <c r="D127" s="51">
        <f>D128+D129+D130+D131</f>
        <v>94110.8</v>
      </c>
      <c r="E127" s="25">
        <f t="shared" si="36"/>
        <v>21.317646312651625</v>
      </c>
      <c r="F127" s="25">
        <f t="shared" si="37"/>
        <v>76.490458077310691</v>
      </c>
      <c r="G127" s="51">
        <f>G128+G129+G130+G131</f>
        <v>365693.6</v>
      </c>
      <c r="H127" s="25">
        <f t="shared" ref="H127:H147" si="38">$D:$D/$G:$G*100</f>
        <v>25.734877504008825</v>
      </c>
      <c r="I127" s="51">
        <f>I128+I129+I130+I131</f>
        <v>23989.9</v>
      </c>
    </row>
    <row r="128" spans="1:9" x14ac:dyDescent="0.2">
      <c r="A128" s="10" t="s">
        <v>48</v>
      </c>
      <c r="B128" s="56">
        <v>32247.3</v>
      </c>
      <c r="C128" s="56">
        <v>21252.799999999999</v>
      </c>
      <c r="D128" s="56">
        <v>8800</v>
      </c>
      <c r="E128" s="28">
        <f t="shared" si="36"/>
        <v>27.289106374797274</v>
      </c>
      <c r="F128" s="28">
        <f t="shared" si="37"/>
        <v>41.406308815779568</v>
      </c>
      <c r="G128" s="56">
        <v>325706.5</v>
      </c>
      <c r="H128" s="28">
        <f t="shared" si="38"/>
        <v>2.7018189689183361</v>
      </c>
      <c r="I128" s="56">
        <v>5887.2</v>
      </c>
    </row>
    <row r="129" spans="1:9" x14ac:dyDescent="0.2">
      <c r="A129" s="10" t="s">
        <v>49</v>
      </c>
      <c r="B129" s="56">
        <v>164502.20000000001</v>
      </c>
      <c r="C129" s="56">
        <v>74098</v>
      </c>
      <c r="D129" s="56">
        <v>66769.3</v>
      </c>
      <c r="E129" s="28">
        <f t="shared" si="36"/>
        <v>40.588697294017948</v>
      </c>
      <c r="F129" s="28">
        <f t="shared" si="37"/>
        <v>90.109449647763768</v>
      </c>
      <c r="G129" s="56">
        <v>25214.3</v>
      </c>
      <c r="H129" s="28">
        <f t="shared" si="38"/>
        <v>264.80727206386854</v>
      </c>
      <c r="I129" s="56">
        <v>12288.2</v>
      </c>
    </row>
    <row r="130" spans="1:9" x14ac:dyDescent="0.2">
      <c r="A130" s="10" t="s">
        <v>50</v>
      </c>
      <c r="B130" s="56">
        <v>218131.1</v>
      </c>
      <c r="C130" s="56">
        <v>19852.900000000001</v>
      </c>
      <c r="D130" s="56">
        <v>13643.5</v>
      </c>
      <c r="E130" s="28">
        <f t="shared" si="36"/>
        <v>6.2547247962349246</v>
      </c>
      <c r="F130" s="28">
        <f t="shared" si="37"/>
        <v>68.722957351318954</v>
      </c>
      <c r="G130" s="56">
        <v>14292.6</v>
      </c>
      <c r="H130" s="28">
        <f t="shared" si="38"/>
        <v>95.458489008298002</v>
      </c>
      <c r="I130" s="56">
        <v>4247.8</v>
      </c>
    </row>
    <row r="131" spans="1:9" x14ac:dyDescent="0.2">
      <c r="A131" s="10" t="s">
        <v>51</v>
      </c>
      <c r="B131" s="56">
        <v>26588.400000000001</v>
      </c>
      <c r="C131" s="56">
        <v>7832.3</v>
      </c>
      <c r="D131" s="56">
        <v>4898</v>
      </c>
      <c r="E131" s="28">
        <f t="shared" si="36"/>
        <v>18.421567300025572</v>
      </c>
      <c r="F131" s="28">
        <f t="shared" si="37"/>
        <v>62.535908992250043</v>
      </c>
      <c r="G131" s="56">
        <v>480.2</v>
      </c>
      <c r="H131" s="28">
        <f t="shared" si="38"/>
        <v>1019.9916701374427</v>
      </c>
      <c r="I131" s="56">
        <v>1566.7</v>
      </c>
    </row>
    <row r="132" spans="1:9" ht="18.75" customHeight="1" x14ac:dyDescent="0.2">
      <c r="A132" s="13" t="s">
        <v>112</v>
      </c>
      <c r="B132" s="51">
        <f>SUM(B133:B134)</f>
        <v>22650.400000000001</v>
      </c>
      <c r="C132" s="51">
        <f>SUM(C133:C134)</f>
        <v>2842</v>
      </c>
      <c r="D132" s="51">
        <f>SUM(D133:D134)</f>
        <v>1456.5</v>
      </c>
      <c r="E132" s="25">
        <f t="shared" si="36"/>
        <v>6.4303500158937581</v>
      </c>
      <c r="F132" s="25">
        <f t="shared" si="37"/>
        <v>51.249120337790288</v>
      </c>
      <c r="G132" s="51">
        <f>SUM(G133:G134)</f>
        <v>4809.2999999999993</v>
      </c>
      <c r="H132" s="25">
        <f t="shared" si="38"/>
        <v>30.285072671698586</v>
      </c>
      <c r="I132" s="51">
        <f>SUM(I133:I134)</f>
        <v>181.1</v>
      </c>
    </row>
    <row r="133" spans="1:9" ht="30.75" customHeight="1" x14ac:dyDescent="0.2">
      <c r="A133" s="10" t="s">
        <v>113</v>
      </c>
      <c r="B133" s="56">
        <v>2123.5</v>
      </c>
      <c r="C133" s="56">
        <v>1409.2</v>
      </c>
      <c r="D133" s="56">
        <v>60.9</v>
      </c>
      <c r="E133" s="28">
        <f t="shared" si="36"/>
        <v>2.8679067577113257</v>
      </c>
      <c r="F133" s="28">
        <f t="shared" si="37"/>
        <v>4.3216009083167748</v>
      </c>
      <c r="G133" s="56">
        <v>213.4</v>
      </c>
      <c r="H133" s="28">
        <f t="shared" si="38"/>
        <v>28.537956888472348</v>
      </c>
      <c r="I133" s="56">
        <v>18.7</v>
      </c>
    </row>
    <row r="134" spans="1:9" ht="20.25" customHeight="1" x14ac:dyDescent="0.2">
      <c r="A134" s="10" t="s">
        <v>111</v>
      </c>
      <c r="B134" s="56">
        <v>20526.900000000001</v>
      </c>
      <c r="C134" s="56">
        <v>1432.8</v>
      </c>
      <c r="D134" s="56">
        <v>1395.6</v>
      </c>
      <c r="E134" s="28">
        <f t="shared" si="36"/>
        <v>6.7988834163950713</v>
      </c>
      <c r="F134" s="28">
        <f t="shared" si="37"/>
        <v>97.403685092127304</v>
      </c>
      <c r="G134" s="56">
        <v>4595.8999999999996</v>
      </c>
      <c r="H134" s="28">
        <f t="shared" si="38"/>
        <v>30.366195957266264</v>
      </c>
      <c r="I134" s="56">
        <v>162.4</v>
      </c>
    </row>
    <row r="135" spans="1:9" ht="14.25" x14ac:dyDescent="0.2">
      <c r="A135" s="13" t="s">
        <v>52</v>
      </c>
      <c r="B135" s="51">
        <f>B136+B137+B138+B139+B140</f>
        <v>1983287.4000000001</v>
      </c>
      <c r="C135" s="51">
        <f>C136+C137+C138+C139+C140</f>
        <v>629511.10000000009</v>
      </c>
      <c r="D135" s="51">
        <f>D136+D137+D138+D139+D140</f>
        <v>597390.20000000007</v>
      </c>
      <c r="E135" s="25">
        <f t="shared" si="36"/>
        <v>30.12121188285672</v>
      </c>
      <c r="F135" s="25">
        <f t="shared" si="37"/>
        <v>94.897484730610785</v>
      </c>
      <c r="G135" s="51">
        <f>G136+G137+G138+G139+G140</f>
        <v>520094.2</v>
      </c>
      <c r="H135" s="25">
        <f t="shared" si="38"/>
        <v>114.86192309008638</v>
      </c>
      <c r="I135" s="51">
        <f>I136+I137+I138+I139+I140</f>
        <v>227005.7</v>
      </c>
    </row>
    <row r="136" spans="1:9" x14ac:dyDescent="0.2">
      <c r="A136" s="10" t="s">
        <v>53</v>
      </c>
      <c r="B136" s="56">
        <v>730189.5</v>
      </c>
      <c r="C136" s="56">
        <v>230375.1</v>
      </c>
      <c r="D136" s="56">
        <v>230375.1</v>
      </c>
      <c r="E136" s="28">
        <f t="shared" si="36"/>
        <v>31.550042831347209</v>
      </c>
      <c r="F136" s="28">
        <f t="shared" si="37"/>
        <v>100</v>
      </c>
      <c r="G136" s="56">
        <v>203746.6</v>
      </c>
      <c r="H136" s="28">
        <f t="shared" si="38"/>
        <v>113.06942054493179</v>
      </c>
      <c r="I136" s="56">
        <v>83022.8</v>
      </c>
    </row>
    <row r="137" spans="1:9" x14ac:dyDescent="0.2">
      <c r="A137" s="10" t="s">
        <v>54</v>
      </c>
      <c r="B137" s="56">
        <v>938431.5</v>
      </c>
      <c r="C137" s="56">
        <v>291100.90000000002</v>
      </c>
      <c r="D137" s="56">
        <v>291026.40000000002</v>
      </c>
      <c r="E137" s="28">
        <f t="shared" si="36"/>
        <v>31.0120024743415</v>
      </c>
      <c r="F137" s="28">
        <f t="shared" si="37"/>
        <v>99.97440749925542</v>
      </c>
      <c r="G137" s="56">
        <v>237334.1</v>
      </c>
      <c r="H137" s="28">
        <f t="shared" si="38"/>
        <v>122.62308703216269</v>
      </c>
      <c r="I137" s="56">
        <v>119356.8</v>
      </c>
    </row>
    <row r="138" spans="1:9" x14ac:dyDescent="0.2">
      <c r="A138" s="10" t="s">
        <v>107</v>
      </c>
      <c r="B138" s="56">
        <v>179945.8</v>
      </c>
      <c r="C138" s="56">
        <v>57128.3</v>
      </c>
      <c r="D138" s="56">
        <v>56939</v>
      </c>
      <c r="E138" s="28">
        <f t="shared" si="36"/>
        <v>31.642305627583418</v>
      </c>
      <c r="F138" s="28">
        <f t="shared" si="37"/>
        <v>99.668640586189326</v>
      </c>
      <c r="G138" s="56">
        <v>50895.5</v>
      </c>
      <c r="H138" s="28">
        <f t="shared" si="38"/>
        <v>111.87433073650912</v>
      </c>
      <c r="I138" s="56">
        <v>19107.7</v>
      </c>
    </row>
    <row r="139" spans="1:9" x14ac:dyDescent="0.2">
      <c r="A139" s="10" t="s">
        <v>55</v>
      </c>
      <c r="B139" s="56">
        <v>70047.100000000006</v>
      </c>
      <c r="C139" s="56">
        <v>37647</v>
      </c>
      <c r="D139" s="56">
        <v>7614.4</v>
      </c>
      <c r="E139" s="28">
        <f t="shared" si="36"/>
        <v>10.87040005938861</v>
      </c>
      <c r="F139" s="28">
        <f t="shared" si="37"/>
        <v>20.225781602783755</v>
      </c>
      <c r="G139" s="56">
        <v>6734.8</v>
      </c>
      <c r="H139" s="28">
        <f t="shared" si="38"/>
        <v>113.06052147057075</v>
      </c>
      <c r="I139" s="56">
        <v>1759.4</v>
      </c>
    </row>
    <row r="140" spans="1:9" x14ac:dyDescent="0.2">
      <c r="A140" s="10" t="s">
        <v>56</v>
      </c>
      <c r="B140" s="56">
        <v>64673.5</v>
      </c>
      <c r="C140" s="56">
        <v>13259.8</v>
      </c>
      <c r="D140" s="57">
        <v>11435.3</v>
      </c>
      <c r="E140" s="28">
        <f t="shared" si="36"/>
        <v>17.681585193317201</v>
      </c>
      <c r="F140" s="28">
        <f t="shared" si="37"/>
        <v>86.240365616374305</v>
      </c>
      <c r="G140" s="57">
        <v>21383.200000000001</v>
      </c>
      <c r="H140" s="28">
        <f t="shared" si="38"/>
        <v>53.477964009128655</v>
      </c>
      <c r="I140" s="57">
        <v>3759</v>
      </c>
    </row>
    <row r="141" spans="1:9" ht="28.5" customHeight="1" x14ac:dyDescent="0.2">
      <c r="A141" s="13" t="s">
        <v>57</v>
      </c>
      <c r="B141" s="51">
        <f>B142+B143</f>
        <v>284843.8</v>
      </c>
      <c r="C141" s="51">
        <f>C142+C143</f>
        <v>72312</v>
      </c>
      <c r="D141" s="51">
        <f>D142+D143</f>
        <v>71604.3</v>
      </c>
      <c r="E141" s="25">
        <f t="shared" si="36"/>
        <v>25.138093228639697</v>
      </c>
      <c r="F141" s="25">
        <f t="shared" si="37"/>
        <v>99.021324261533366</v>
      </c>
      <c r="G141" s="51">
        <f>G142+G143</f>
        <v>59366.899999999994</v>
      </c>
      <c r="H141" s="25">
        <f t="shared" si="38"/>
        <v>120.61316996508158</v>
      </c>
      <c r="I141" s="51">
        <f>I142+I143</f>
        <v>21623.5</v>
      </c>
    </row>
    <row r="142" spans="1:9" x14ac:dyDescent="0.2">
      <c r="A142" s="10" t="s">
        <v>58</v>
      </c>
      <c r="B142" s="56">
        <v>272642.59999999998</v>
      </c>
      <c r="C142" s="56">
        <v>68828.7</v>
      </c>
      <c r="D142" s="56">
        <v>68468.5</v>
      </c>
      <c r="E142" s="28">
        <f t="shared" si="36"/>
        <v>25.112913389176896</v>
      </c>
      <c r="F142" s="28">
        <f t="shared" si="37"/>
        <v>99.47667179534119</v>
      </c>
      <c r="G142" s="56">
        <v>57208.2</v>
      </c>
      <c r="H142" s="28">
        <f t="shared" si="38"/>
        <v>119.68301746952361</v>
      </c>
      <c r="I142" s="56">
        <v>21034.7</v>
      </c>
    </row>
    <row r="143" spans="1:9" ht="25.5" x14ac:dyDescent="0.2">
      <c r="A143" s="10" t="s">
        <v>59</v>
      </c>
      <c r="B143" s="56">
        <v>12201.2</v>
      </c>
      <c r="C143" s="56">
        <v>3483.3</v>
      </c>
      <c r="D143" s="56">
        <v>3135.8</v>
      </c>
      <c r="E143" s="28">
        <f t="shared" si="36"/>
        <v>25.700750745828277</v>
      </c>
      <c r="F143" s="28">
        <f t="shared" si="37"/>
        <v>90.023827979215113</v>
      </c>
      <c r="G143" s="56">
        <v>2158.6999999999998</v>
      </c>
      <c r="H143" s="28">
        <f t="shared" si="38"/>
        <v>145.26335294390145</v>
      </c>
      <c r="I143" s="56">
        <v>588.79999999999995</v>
      </c>
    </row>
    <row r="144" spans="1:9" ht="18.75" customHeight="1" x14ac:dyDescent="0.2">
      <c r="A144" s="13" t="s">
        <v>60</v>
      </c>
      <c r="B144" s="51">
        <f>B145+B146+B147+B148</f>
        <v>131416.9</v>
      </c>
      <c r="C144" s="51">
        <f>C145+C146+C147+C148</f>
        <v>60009.9</v>
      </c>
      <c r="D144" s="51">
        <f>D145+D146+D147+D148</f>
        <v>51406.600000000006</v>
      </c>
      <c r="E144" s="25">
        <f t="shared" si="36"/>
        <v>39.117191167954815</v>
      </c>
      <c r="F144" s="25">
        <f t="shared" si="37"/>
        <v>85.663532183856333</v>
      </c>
      <c r="G144" s="51">
        <f>G145+G146+G147+G148</f>
        <v>36151.500000000007</v>
      </c>
      <c r="H144" s="25">
        <f t="shared" si="38"/>
        <v>142.19769580791944</v>
      </c>
      <c r="I144" s="51">
        <f>I145+I146+I147+I148</f>
        <v>15495.800000000001</v>
      </c>
    </row>
    <row r="145" spans="1:9" x14ac:dyDescent="0.2">
      <c r="A145" s="10" t="s">
        <v>61</v>
      </c>
      <c r="B145" s="56">
        <v>6330.6</v>
      </c>
      <c r="C145" s="56">
        <v>1670.8</v>
      </c>
      <c r="D145" s="56">
        <v>1670.8</v>
      </c>
      <c r="E145" s="28">
        <f t="shared" si="36"/>
        <v>26.39244305437083</v>
      </c>
      <c r="F145" s="28">
        <f t="shared" si="37"/>
        <v>100</v>
      </c>
      <c r="G145" s="56">
        <v>1221.9000000000001</v>
      </c>
      <c r="H145" s="28">
        <f t="shared" si="38"/>
        <v>136.7378672559129</v>
      </c>
      <c r="I145" s="56">
        <v>554.20000000000005</v>
      </c>
    </row>
    <row r="146" spans="1:9" x14ac:dyDescent="0.2">
      <c r="A146" s="10" t="s">
        <v>62</v>
      </c>
      <c r="B146" s="56">
        <v>96391</v>
      </c>
      <c r="C146" s="56">
        <v>31533.200000000001</v>
      </c>
      <c r="D146" s="56">
        <v>31523.1</v>
      </c>
      <c r="E146" s="28">
        <f t="shared" si="36"/>
        <v>32.703364421989605</v>
      </c>
      <c r="F146" s="28">
        <f t="shared" si="37"/>
        <v>99.967970266259044</v>
      </c>
      <c r="G146" s="56">
        <v>34219.300000000003</v>
      </c>
      <c r="H146" s="28">
        <f t="shared" si="38"/>
        <v>92.120820706443425</v>
      </c>
      <c r="I146" s="56">
        <v>12244.7</v>
      </c>
    </row>
    <row r="147" spans="1:9" x14ac:dyDescent="0.2">
      <c r="A147" s="10" t="s">
        <v>63</v>
      </c>
      <c r="B147" s="57">
        <v>28695.3</v>
      </c>
      <c r="C147" s="57">
        <v>26805.9</v>
      </c>
      <c r="D147" s="57">
        <v>18212.7</v>
      </c>
      <c r="E147" s="28">
        <f t="shared" si="36"/>
        <v>63.469278941150641</v>
      </c>
      <c r="F147" s="28">
        <f t="shared" si="37"/>
        <v>67.9428782469531</v>
      </c>
      <c r="G147" s="57">
        <v>710.3</v>
      </c>
      <c r="H147" s="28">
        <f t="shared" si="38"/>
        <v>2564.0855976348025</v>
      </c>
      <c r="I147" s="57">
        <v>2696.9</v>
      </c>
    </row>
    <row r="148" spans="1:9" x14ac:dyDescent="0.2">
      <c r="A148" s="10" t="s">
        <v>64</v>
      </c>
      <c r="B148" s="56">
        <v>0</v>
      </c>
      <c r="C148" s="56">
        <v>0</v>
      </c>
      <c r="D148" s="56">
        <v>0</v>
      </c>
      <c r="E148" s="28">
        <v>0</v>
      </c>
      <c r="F148" s="28">
        <v>0</v>
      </c>
      <c r="G148" s="56">
        <v>0</v>
      </c>
      <c r="H148" s="28">
        <v>0</v>
      </c>
      <c r="I148" s="56">
        <v>0</v>
      </c>
    </row>
    <row r="149" spans="1:9" ht="16.5" customHeight="1" x14ac:dyDescent="0.2">
      <c r="A149" s="13" t="s">
        <v>71</v>
      </c>
      <c r="B149" s="64">
        <f>B150+B151+B152+B153</f>
        <v>232402.3</v>
      </c>
      <c r="C149" s="64">
        <f t="shared" ref="C149:D149" si="39">C150+C151+C152+C153</f>
        <v>43868.1</v>
      </c>
      <c r="D149" s="64">
        <f t="shared" si="39"/>
        <v>41855.699999999997</v>
      </c>
      <c r="E149" s="25">
        <f>$D:$D/$B:$B*100</f>
        <v>18.010019694297345</v>
      </c>
      <c r="F149" s="25">
        <f>$D:$D/$C:$C*100</f>
        <v>95.412611897939499</v>
      </c>
      <c r="G149" s="64">
        <f t="shared" ref="G149" si="40">G150+G151+G152+G153</f>
        <v>27904.6</v>
      </c>
      <c r="H149" s="25">
        <f>$D:$D/$G:$G*100</f>
        <v>149.99569963375214</v>
      </c>
      <c r="I149" s="64">
        <f t="shared" ref="I149" si="41">I150+I151+I152+I153</f>
        <v>13770.7</v>
      </c>
    </row>
    <row r="150" spans="1:9" x14ac:dyDescent="0.2">
      <c r="A150" s="36" t="s">
        <v>72</v>
      </c>
      <c r="B150" s="57">
        <v>0</v>
      </c>
      <c r="C150" s="57">
        <v>0</v>
      </c>
      <c r="D150" s="57">
        <v>0</v>
      </c>
      <c r="E150" s="28">
        <v>0</v>
      </c>
      <c r="F150" s="28">
        <v>0</v>
      </c>
      <c r="G150" s="57">
        <v>0</v>
      </c>
      <c r="H150" s="28">
        <v>0</v>
      </c>
      <c r="I150" s="57">
        <v>0</v>
      </c>
    </row>
    <row r="151" spans="1:9" x14ac:dyDescent="0.2">
      <c r="A151" s="14" t="s">
        <v>73</v>
      </c>
      <c r="B151" s="57">
        <v>52458</v>
      </c>
      <c r="C151" s="57">
        <v>16126.1</v>
      </c>
      <c r="D151" s="57">
        <v>14289.2</v>
      </c>
      <c r="E151" s="28">
        <f>$D:$D/$B:$B*100</f>
        <v>27.2393152617332</v>
      </c>
      <c r="F151" s="28">
        <f>$D:$D/$C:$C*100</f>
        <v>88.609149143314255</v>
      </c>
      <c r="G151" s="57">
        <v>6348.1</v>
      </c>
      <c r="H151" s="28">
        <f>$D:$D/$G:$G*100</f>
        <v>225.0941226508719</v>
      </c>
      <c r="I151" s="57">
        <v>4769.7</v>
      </c>
    </row>
    <row r="152" spans="1:9" x14ac:dyDescent="0.2">
      <c r="A152" s="14" t="s">
        <v>156</v>
      </c>
      <c r="B152" s="57">
        <v>174102.39999999999</v>
      </c>
      <c r="C152" s="57">
        <v>26048</v>
      </c>
      <c r="D152" s="57">
        <v>25958</v>
      </c>
      <c r="E152" s="28">
        <f>$D:$D/$B:$B*100</f>
        <v>14.90961640965317</v>
      </c>
      <c r="F152" s="28">
        <f>$D:$D/$C:$C*100</f>
        <v>99.654484029484024</v>
      </c>
      <c r="G152" s="57">
        <v>20168</v>
      </c>
      <c r="H152" s="28">
        <f>$D:$D/$G:$G*100</f>
        <v>128.70884569615234</v>
      </c>
      <c r="I152" s="57">
        <v>8517</v>
      </c>
    </row>
    <row r="153" spans="1:9" ht="24.75" customHeight="1" x14ac:dyDescent="0.2">
      <c r="A153" s="14" t="s">
        <v>82</v>
      </c>
      <c r="B153" s="57">
        <v>5841.9</v>
      </c>
      <c r="C153" s="57">
        <v>1694</v>
      </c>
      <c r="D153" s="57">
        <v>1608.5</v>
      </c>
      <c r="E153" s="28">
        <f>$D:$D/$B:$B*100</f>
        <v>27.533850288433559</v>
      </c>
      <c r="F153" s="28">
        <f>$D:$D/$C:$C*100</f>
        <v>94.952774498229047</v>
      </c>
      <c r="G153" s="57">
        <v>1388.5</v>
      </c>
      <c r="H153" s="28">
        <f>$D:$D/$G:$G*100</f>
        <v>115.84443644220381</v>
      </c>
      <c r="I153" s="57">
        <v>484</v>
      </c>
    </row>
    <row r="154" spans="1:9" ht="25.5" x14ac:dyDescent="0.2">
      <c r="A154" s="15" t="s">
        <v>94</v>
      </c>
      <c r="B154" s="64">
        <f t="shared" ref="B154:H154" si="42">B155</f>
        <v>0</v>
      </c>
      <c r="C154" s="64">
        <f t="shared" si="42"/>
        <v>0</v>
      </c>
      <c r="D154" s="64">
        <f>D155</f>
        <v>0</v>
      </c>
      <c r="E154" s="26">
        <f t="shared" si="42"/>
        <v>0</v>
      </c>
      <c r="F154" s="26">
        <f t="shared" si="42"/>
        <v>0</v>
      </c>
      <c r="G154" s="64">
        <f t="shared" si="42"/>
        <v>0</v>
      </c>
      <c r="H154" s="26">
        <f t="shared" si="42"/>
        <v>0</v>
      </c>
      <c r="I154" s="64">
        <f>I155</f>
        <v>0</v>
      </c>
    </row>
    <row r="155" spans="1:9" ht="26.25" customHeight="1" x14ac:dyDescent="0.2">
      <c r="A155" s="14" t="s">
        <v>94</v>
      </c>
      <c r="B155" s="57">
        <v>0</v>
      </c>
      <c r="C155" s="57">
        <v>0</v>
      </c>
      <c r="D155" s="57">
        <v>0</v>
      </c>
      <c r="E155" s="28">
        <v>0</v>
      </c>
      <c r="F155" s="28">
        <v>0</v>
      </c>
      <c r="G155" s="56">
        <v>0</v>
      </c>
      <c r="H155" s="28">
        <v>0</v>
      </c>
      <c r="I155" s="57">
        <v>0</v>
      </c>
    </row>
    <row r="156" spans="1:9" ht="21" customHeight="1" x14ac:dyDescent="0.2">
      <c r="A156" s="34" t="s">
        <v>65</v>
      </c>
      <c r="B156" s="66">
        <f>B110+B119+B120+B121+B127+B132+B135+B141+B144+B149+B154</f>
        <v>3928635.4</v>
      </c>
      <c r="C156" s="66">
        <f>C110+C119+C120+C121+C127+C132+C135+C141+C144+C149+C154</f>
        <v>1110800.1000000001</v>
      </c>
      <c r="D156" s="66">
        <f>D110+D119+D120+D121+D127+D132+D135+D141+D144+D149+D154</f>
        <v>1011265.2000000001</v>
      </c>
      <c r="E156" s="35">
        <f>$D:$D/$B:$B*100</f>
        <v>25.740876844921779</v>
      </c>
      <c r="F156" s="35">
        <f>$D:$D/$C:$C*100</f>
        <v>91.039350824689336</v>
      </c>
      <c r="G156" s="66">
        <f>G110+G119+G120+G121+G127+G132+G135+G141+G144+G149+G154</f>
        <v>1131205.5</v>
      </c>
      <c r="H156" s="35">
        <f>$D:$D/$G:$G*100</f>
        <v>89.397125455984792</v>
      </c>
      <c r="I156" s="66">
        <f>I110+I119+I120+I121+I127+I132+I135+I141+I144+I149+I154</f>
        <v>353966.4</v>
      </c>
    </row>
    <row r="157" spans="1:9" ht="24" customHeight="1" x14ac:dyDescent="0.2">
      <c r="A157" s="16" t="s">
        <v>66</v>
      </c>
      <c r="B157" s="66">
        <f>B108-B156</f>
        <v>-375435</v>
      </c>
      <c r="C157" s="66">
        <f>C108-C156</f>
        <v>-391355.50000000023</v>
      </c>
      <c r="D157" s="66">
        <f>D108-D156</f>
        <v>-259572.10000000009</v>
      </c>
      <c r="E157" s="29"/>
      <c r="F157" s="29"/>
      <c r="G157" s="66">
        <f>G108-G156</f>
        <v>-198579.80000000005</v>
      </c>
      <c r="H157" s="47"/>
      <c r="I157" s="66">
        <f>I108-I156</f>
        <v>50466.599999999977</v>
      </c>
    </row>
    <row r="158" spans="1:9" ht="30" customHeight="1" x14ac:dyDescent="0.2">
      <c r="A158" s="3" t="s">
        <v>67</v>
      </c>
      <c r="B158" s="57" t="s">
        <v>159</v>
      </c>
      <c r="C158" s="57"/>
      <c r="D158" s="57" t="s">
        <v>167</v>
      </c>
      <c r="E158" s="27"/>
      <c r="F158" s="27"/>
      <c r="G158" s="57"/>
      <c r="H158" s="27"/>
      <c r="I158" s="57"/>
    </row>
    <row r="159" spans="1:9" ht="17.25" customHeight="1" x14ac:dyDescent="0.25">
      <c r="A159" s="7" t="s">
        <v>68</v>
      </c>
      <c r="B159" s="64">
        <f>SUM(B161,B162)</f>
        <v>392873.6</v>
      </c>
      <c r="C159" s="57"/>
      <c r="D159" s="64">
        <f>SUM(D161,D162)</f>
        <v>133301.5</v>
      </c>
      <c r="E159" s="27"/>
      <c r="F159" s="27"/>
      <c r="G159" s="67"/>
      <c r="H159" s="32"/>
      <c r="I159" s="64">
        <f>SUM(I161,I162)</f>
        <v>50466.600000000006</v>
      </c>
    </row>
    <row r="160" spans="1:9" x14ac:dyDescent="0.2">
      <c r="A160" s="3" t="s">
        <v>7</v>
      </c>
      <c r="B160" s="57"/>
      <c r="C160" s="57"/>
      <c r="D160" s="57"/>
      <c r="E160" s="27"/>
      <c r="F160" s="27"/>
      <c r="G160" s="57"/>
      <c r="H160" s="32"/>
      <c r="I160" s="57"/>
    </row>
    <row r="161" spans="1:9" ht="18" customHeight="1" x14ac:dyDescent="0.2">
      <c r="A161" s="8" t="s">
        <v>69</v>
      </c>
      <c r="B161" s="57">
        <v>270417.5</v>
      </c>
      <c r="C161" s="57"/>
      <c r="D161" s="57">
        <v>100022.3</v>
      </c>
      <c r="E161" s="27"/>
      <c r="F161" s="27"/>
      <c r="G161" s="57"/>
      <c r="H161" s="32"/>
      <c r="I161" s="57">
        <v>32231.200000000001</v>
      </c>
    </row>
    <row r="162" spans="1:9" x14ac:dyDescent="0.2">
      <c r="A162" s="3" t="s">
        <v>70</v>
      </c>
      <c r="B162" s="57">
        <v>122456.1</v>
      </c>
      <c r="C162" s="57"/>
      <c r="D162" s="57">
        <v>33279.199999999997</v>
      </c>
      <c r="E162" s="27"/>
      <c r="F162" s="27"/>
      <c r="G162" s="57"/>
      <c r="H162" s="32"/>
      <c r="I162" s="57">
        <v>18235.400000000001</v>
      </c>
    </row>
    <row r="163" spans="1:9" hidden="1" x14ac:dyDescent="0.2">
      <c r="A163" s="4" t="s">
        <v>92</v>
      </c>
      <c r="B163" s="68"/>
      <c r="C163" s="68"/>
      <c r="D163" s="68"/>
      <c r="E163" s="30"/>
      <c r="F163" s="30"/>
      <c r="G163" s="68"/>
      <c r="H163" s="31"/>
      <c r="I163" s="68"/>
    </row>
    <row r="164" spans="1:9" ht="12" customHeight="1" x14ac:dyDescent="0.25">
      <c r="A164" s="17"/>
    </row>
    <row r="165" spans="1:9" hidden="1" x14ac:dyDescent="0.25">
      <c r="A165" s="18"/>
      <c r="B165" s="70"/>
    </row>
    <row r="166" spans="1:9" ht="31.5" hidden="1" x14ac:dyDescent="0.25">
      <c r="A166" s="19" t="s">
        <v>100</v>
      </c>
      <c r="B166" s="71"/>
      <c r="C166" s="71"/>
      <c r="D166" s="71"/>
      <c r="E166" s="23"/>
      <c r="F166" s="23"/>
      <c r="G166" s="71"/>
      <c r="H166" s="23" t="s">
        <v>89</v>
      </c>
      <c r="I166" s="71"/>
    </row>
    <row r="167" spans="1:9" x14ac:dyDescent="0.25">
      <c r="A167" s="18"/>
      <c r="B167" s="71"/>
      <c r="C167" s="71"/>
      <c r="D167" s="71"/>
      <c r="E167" s="24"/>
      <c r="F167" s="24"/>
      <c r="G167" s="71"/>
      <c r="H167" s="24"/>
      <c r="I167" s="71"/>
    </row>
    <row r="169" spans="1:9" x14ac:dyDescent="0.25">
      <c r="A169" s="21" t="s">
        <v>93</v>
      </c>
    </row>
  </sheetData>
  <mergeCells count="14">
    <mergeCell ref="A109:I109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2025-03-05T07:44:00Z</cp:lastPrinted>
  <dcterms:created xsi:type="dcterms:W3CDTF">2010-09-10T01:16:58Z</dcterms:created>
  <dcterms:modified xsi:type="dcterms:W3CDTF">2025-05-07T04:07:24Z</dcterms:modified>
</cp:coreProperties>
</file>