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H37" i="1" l="1"/>
  <c r="H96" i="1"/>
  <c r="H139" i="1" l="1"/>
  <c r="H147" i="1"/>
  <c r="H142" i="1"/>
  <c r="H141" i="1"/>
  <c r="H140" i="1"/>
  <c r="H127" i="1"/>
  <c r="H129" i="1"/>
  <c r="H128" i="1"/>
  <c r="H124" i="1"/>
  <c r="H123" i="1"/>
  <c r="E141" i="1"/>
  <c r="F141" i="1"/>
  <c r="F140" i="1"/>
  <c r="F121" i="1"/>
  <c r="F120" i="1"/>
  <c r="F127" i="1"/>
  <c r="F129" i="1"/>
  <c r="F128" i="1"/>
  <c r="H98" i="1"/>
  <c r="F102" i="1"/>
  <c r="E102" i="1"/>
  <c r="F98" i="1"/>
  <c r="F95" i="1"/>
  <c r="F96" i="1"/>
  <c r="F97" i="1"/>
  <c r="G65" i="1" l="1"/>
  <c r="B59" i="1"/>
  <c r="I61" i="1"/>
  <c r="I59" i="1" s="1"/>
  <c r="G61" i="1"/>
  <c r="G59" i="1" s="1"/>
  <c r="D61" i="1"/>
  <c r="D59" i="1" s="1"/>
  <c r="C61" i="1"/>
  <c r="C59" i="1" s="1"/>
  <c r="B61" i="1"/>
  <c r="H62" i="1"/>
  <c r="F62" i="1"/>
  <c r="E62" i="1"/>
  <c r="F61" i="1" l="1"/>
  <c r="H61" i="1"/>
  <c r="E61" i="1"/>
  <c r="I9" i="1" l="1"/>
  <c r="G9" i="1"/>
  <c r="C9" i="1"/>
  <c r="B9" i="1"/>
  <c r="D9" i="1"/>
  <c r="I149" i="1" l="1"/>
  <c r="I144" i="1"/>
  <c r="I139" i="1"/>
  <c r="I136" i="1"/>
  <c r="I130" i="1"/>
  <c r="I127" i="1"/>
  <c r="I122" i="1"/>
  <c r="I116" i="1"/>
  <c r="I105" i="1"/>
  <c r="E140" i="1"/>
  <c r="E124" i="1"/>
  <c r="I151" i="1" l="1"/>
  <c r="H17" i="1"/>
  <c r="H16" i="1"/>
  <c r="F42" i="1"/>
  <c r="I94" i="1" l="1"/>
  <c r="I93" i="1" s="1"/>
  <c r="H54" i="1"/>
  <c r="H73" i="1"/>
  <c r="I65" i="1"/>
  <c r="I46" i="1"/>
  <c r="I43" i="1"/>
  <c r="I39" i="1"/>
  <c r="I36" i="1"/>
  <c r="I34" i="1" s="1"/>
  <c r="I27" i="1"/>
  <c r="I26" i="1" s="1"/>
  <c r="I21" i="1"/>
  <c r="I7" i="1"/>
  <c r="F69" i="1"/>
  <c r="F68" i="1"/>
  <c r="D46" i="1"/>
  <c r="C39" i="1"/>
  <c r="D39" i="1"/>
  <c r="G39" i="1"/>
  <c r="B39" i="1"/>
  <c r="F31" i="1"/>
  <c r="E31" i="1"/>
  <c r="F17" i="1"/>
  <c r="F16" i="1"/>
  <c r="E17" i="1"/>
  <c r="F15" i="1"/>
  <c r="F12" i="1"/>
  <c r="H91" i="1" l="1"/>
  <c r="G94" i="1"/>
  <c r="G93" i="1"/>
  <c r="G46" i="1"/>
  <c r="G43" i="1"/>
  <c r="G36" i="1"/>
  <c r="G34" i="1"/>
  <c r="G27" i="1"/>
  <c r="G26" i="1" s="1"/>
  <c r="G21" i="1"/>
  <c r="G7" i="1"/>
  <c r="G92" i="1" l="1"/>
  <c r="G103" i="1" s="1"/>
  <c r="D154" i="1"/>
  <c r="B154" i="1"/>
  <c r="E123" i="1" l="1"/>
  <c r="H53" i="1" l="1"/>
  <c r="E16" i="1" l="1"/>
  <c r="E23" i="1" l="1"/>
  <c r="F147" i="1" l="1"/>
  <c r="E147" i="1"/>
  <c r="G144" i="1" l="1"/>
  <c r="C144" i="1"/>
  <c r="D144" i="1"/>
  <c r="B144" i="1"/>
  <c r="D36" i="1" l="1"/>
  <c r="C46" i="1" l="1"/>
  <c r="B46" i="1"/>
  <c r="H46" i="1" l="1"/>
  <c r="F46" i="1"/>
  <c r="E46" i="1"/>
  <c r="I154" i="1" l="1"/>
  <c r="H15" i="1" l="1"/>
  <c r="E15" i="1"/>
  <c r="E53" i="1" l="1"/>
  <c r="F53" i="1"/>
  <c r="I92" i="1" l="1"/>
  <c r="I103" i="1" s="1"/>
  <c r="F54" i="1"/>
  <c r="I152" i="1" l="1"/>
  <c r="E51" i="1"/>
  <c r="H49" i="1"/>
  <c r="C65" i="1" l="1"/>
  <c r="C43" i="1"/>
  <c r="C36" i="1"/>
  <c r="C34" i="1" s="1"/>
  <c r="C27" i="1"/>
  <c r="C26" i="1" s="1"/>
  <c r="C21" i="1"/>
  <c r="C7" i="1"/>
  <c r="C92" i="1" l="1"/>
  <c r="D43" i="1"/>
  <c r="G116" i="1" l="1"/>
  <c r="C116" i="1"/>
  <c r="D116" i="1"/>
  <c r="B116" i="1"/>
  <c r="D27" i="1"/>
  <c r="D26" i="1" s="1"/>
  <c r="G127" i="1" l="1"/>
  <c r="H29" i="1" l="1"/>
  <c r="H28" i="1"/>
  <c r="F126" i="1" l="1"/>
  <c r="E32" i="1"/>
  <c r="B105" i="1" l="1"/>
  <c r="C105" i="1"/>
  <c r="D105" i="1"/>
  <c r="G105" i="1"/>
  <c r="E126" i="1" l="1"/>
  <c r="F80" i="1" l="1"/>
  <c r="F29" i="1" l="1"/>
  <c r="E29" i="1"/>
  <c r="H148" i="1"/>
  <c r="H146" i="1"/>
  <c r="H120" i="1"/>
  <c r="H119" i="1"/>
  <c r="H115" i="1"/>
  <c r="H114" i="1"/>
  <c r="H33" i="1"/>
  <c r="E68" i="1"/>
  <c r="F33" i="1"/>
  <c r="H48" i="1" l="1"/>
  <c r="E42" i="1"/>
  <c r="H80" i="1" l="1"/>
  <c r="H79" i="1"/>
  <c r="H78" i="1"/>
  <c r="H74" i="1"/>
  <c r="H68" i="1"/>
  <c r="H67" i="1"/>
  <c r="H66" i="1"/>
  <c r="F66" i="1" l="1"/>
  <c r="E33" i="1"/>
  <c r="H116" i="1" l="1"/>
  <c r="B27" i="1"/>
  <c r="B26" i="1" s="1"/>
  <c r="H31" i="1"/>
  <c r="H14" i="1"/>
  <c r="F14" i="1"/>
  <c r="E14" i="1"/>
  <c r="H27" i="1" l="1"/>
  <c r="E27" i="1"/>
  <c r="F27" i="1"/>
  <c r="D139" i="1"/>
  <c r="C139" i="1"/>
  <c r="B139" i="1"/>
  <c r="G139" i="1"/>
  <c r="F26" i="1" l="1"/>
  <c r="E26" i="1"/>
  <c r="H26" i="1"/>
  <c r="E112" i="1"/>
  <c r="E109" i="1"/>
  <c r="H101" i="1"/>
  <c r="E84" i="1"/>
  <c r="F78" i="1"/>
  <c r="F74" i="1"/>
  <c r="E66" i="1"/>
  <c r="E107" i="1" l="1"/>
  <c r="H11" i="1" l="1"/>
  <c r="E81" i="1" l="1"/>
  <c r="B65" i="1"/>
  <c r="D65" i="1"/>
  <c r="E78" i="1"/>
  <c r="C127" i="1"/>
  <c r="D127" i="1"/>
  <c r="B127" i="1"/>
  <c r="E128" i="1"/>
  <c r="E8" i="1"/>
  <c r="F8" i="1"/>
  <c r="H8" i="1"/>
  <c r="B7" i="1"/>
  <c r="D7" i="1"/>
  <c r="E11" i="1"/>
  <c r="F11" i="1"/>
  <c r="E12" i="1"/>
  <c r="H12" i="1"/>
  <c r="E13" i="1"/>
  <c r="F13" i="1"/>
  <c r="H13" i="1"/>
  <c r="B21" i="1"/>
  <c r="D21" i="1"/>
  <c r="E22" i="1"/>
  <c r="F22" i="1"/>
  <c r="H22" i="1"/>
  <c r="F23" i="1"/>
  <c r="H23" i="1"/>
  <c r="E24" i="1"/>
  <c r="F24" i="1"/>
  <c r="H24" i="1"/>
  <c r="E25" i="1"/>
  <c r="F25" i="1"/>
  <c r="H25" i="1"/>
  <c r="E28" i="1"/>
  <c r="F28" i="1"/>
  <c r="E35" i="1"/>
  <c r="F35" i="1"/>
  <c r="H35" i="1"/>
  <c r="B36" i="1"/>
  <c r="B34" i="1" s="1"/>
  <c r="D34" i="1"/>
  <c r="E37" i="1"/>
  <c r="F37" i="1"/>
  <c r="E38" i="1"/>
  <c r="F38" i="1"/>
  <c r="H38" i="1"/>
  <c r="E40" i="1"/>
  <c r="E39" i="1" s="1"/>
  <c r="F40" i="1"/>
  <c r="F39" i="1" s="1"/>
  <c r="H40" i="1"/>
  <c r="H39" i="1" s="1"/>
  <c r="B43" i="1"/>
  <c r="E48" i="1"/>
  <c r="F48" i="1"/>
  <c r="E49" i="1"/>
  <c r="F49" i="1"/>
  <c r="E52" i="1"/>
  <c r="F52" i="1"/>
  <c r="H52" i="1"/>
  <c r="E54" i="1"/>
  <c r="E55" i="1"/>
  <c r="F55" i="1"/>
  <c r="H55" i="1"/>
  <c r="E57" i="1"/>
  <c r="H57" i="1"/>
  <c r="E58" i="1"/>
  <c r="F58" i="1"/>
  <c r="H58" i="1"/>
  <c r="E64" i="1"/>
  <c r="F64" i="1"/>
  <c r="H64" i="1"/>
  <c r="E67" i="1"/>
  <c r="F67" i="1"/>
  <c r="E73" i="1"/>
  <c r="F73" i="1"/>
  <c r="E74" i="1"/>
  <c r="E79" i="1"/>
  <c r="F79" i="1"/>
  <c r="E80" i="1"/>
  <c r="B94" i="1"/>
  <c r="B93" i="1" s="1"/>
  <c r="C94" i="1"/>
  <c r="C93" i="1" s="1"/>
  <c r="D94" i="1"/>
  <c r="D93" i="1" s="1"/>
  <c r="E95" i="1"/>
  <c r="H95" i="1"/>
  <c r="E96" i="1"/>
  <c r="E97" i="1"/>
  <c r="H97" i="1"/>
  <c r="E98" i="1"/>
  <c r="H102" i="1"/>
  <c r="E106" i="1"/>
  <c r="F106" i="1"/>
  <c r="H106" i="1"/>
  <c r="F107" i="1"/>
  <c r="H107" i="1"/>
  <c r="E108" i="1"/>
  <c r="F108" i="1"/>
  <c r="H108" i="1"/>
  <c r="E110" i="1"/>
  <c r="F110" i="1"/>
  <c r="H110" i="1"/>
  <c r="E113" i="1"/>
  <c r="F113" i="1"/>
  <c r="H113" i="1"/>
  <c r="E115" i="1"/>
  <c r="F115" i="1"/>
  <c r="E119" i="1"/>
  <c r="F119" i="1"/>
  <c r="E120" i="1"/>
  <c r="E121" i="1"/>
  <c r="B122" i="1"/>
  <c r="C122" i="1"/>
  <c r="D122" i="1"/>
  <c r="G122" i="1"/>
  <c r="F123" i="1"/>
  <c r="F124" i="1"/>
  <c r="E125" i="1"/>
  <c r="F125" i="1"/>
  <c r="H125" i="1"/>
  <c r="E129" i="1"/>
  <c r="B130" i="1"/>
  <c r="C130" i="1"/>
  <c r="D130" i="1"/>
  <c r="G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B136" i="1"/>
  <c r="C136" i="1"/>
  <c r="D136" i="1"/>
  <c r="G136" i="1"/>
  <c r="E137" i="1"/>
  <c r="F137" i="1"/>
  <c r="H137" i="1"/>
  <c r="E138" i="1"/>
  <c r="F138" i="1"/>
  <c r="H138" i="1"/>
  <c r="E142" i="1"/>
  <c r="F142" i="1"/>
  <c r="E146" i="1"/>
  <c r="F146" i="1"/>
  <c r="E148" i="1"/>
  <c r="F148" i="1"/>
  <c r="B149" i="1"/>
  <c r="C149" i="1"/>
  <c r="D149" i="1"/>
  <c r="E149" i="1"/>
  <c r="F149" i="1"/>
  <c r="G149" i="1"/>
  <c r="H149" i="1"/>
  <c r="F9" i="1" l="1"/>
  <c r="H9" i="1"/>
  <c r="E9" i="1"/>
  <c r="D92" i="1"/>
  <c r="B92" i="1"/>
  <c r="B103" i="1" s="1"/>
  <c r="E34" i="1"/>
  <c r="F34" i="1"/>
  <c r="F36" i="1"/>
  <c r="H34" i="1"/>
  <c r="H65" i="1"/>
  <c r="E105" i="1"/>
  <c r="E59" i="1"/>
  <c r="E144" i="1"/>
  <c r="E139" i="1"/>
  <c r="F122" i="1"/>
  <c r="G151" i="1"/>
  <c r="F144" i="1"/>
  <c r="F139" i="1"/>
  <c r="H130" i="1"/>
  <c r="H144" i="1"/>
  <c r="C151" i="1"/>
  <c r="E116" i="1"/>
  <c r="F93" i="1"/>
  <c r="H59" i="1"/>
  <c r="B151" i="1"/>
  <c r="H7" i="1"/>
  <c r="F59" i="1"/>
  <c r="F130" i="1"/>
  <c r="E122" i="1"/>
  <c r="E94" i="1"/>
  <c r="E130" i="1"/>
  <c r="F94" i="1"/>
  <c r="E136" i="1"/>
  <c r="E127" i="1"/>
  <c r="D151" i="1"/>
  <c r="E36" i="1"/>
  <c r="H36" i="1"/>
  <c r="F21" i="1"/>
  <c r="E7" i="1"/>
  <c r="H93" i="1"/>
  <c r="F7" i="1"/>
  <c r="H105" i="1"/>
  <c r="F116" i="1"/>
  <c r="F65" i="1"/>
  <c r="E21" i="1"/>
  <c r="F136" i="1"/>
  <c r="H136" i="1"/>
  <c r="H122" i="1"/>
  <c r="E65" i="1"/>
  <c r="F105" i="1"/>
  <c r="E93" i="1"/>
  <c r="H94" i="1"/>
  <c r="H21" i="1"/>
  <c r="D103" i="1" l="1"/>
  <c r="D152" i="1" s="1"/>
  <c r="H92" i="1"/>
  <c r="C103" i="1"/>
  <c r="C152" i="1" s="1"/>
  <c r="G152" i="1"/>
  <c r="E151" i="1"/>
  <c r="F151" i="1"/>
  <c r="H151" i="1"/>
  <c r="B152" i="1"/>
  <c r="E92" i="1"/>
  <c r="F92" i="1" l="1"/>
  <c r="H103" i="1"/>
  <c r="E103" i="1"/>
  <c r="F103" i="1"/>
</calcChain>
</file>

<file path=xl/sharedStrings.xml><?xml version="1.0" encoding="utf-8"?>
<sst xmlns="http://schemas.openxmlformats.org/spreadsheetml/2006/main" count="169" uniqueCount="168">
  <si>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</si>
  <si>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</si>
  <si>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</si>
  <si>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</si>
  <si>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</si>
  <si>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</si>
  <si>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Налог на прибыль, зачисляемый в бюджеты субъектов РФ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</si>
  <si>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</si>
  <si>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</si>
  <si>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</si>
  <si>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</si>
  <si>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</si>
  <si>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</si>
  <si>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</si>
  <si>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</si>
  <si>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</si>
  <si>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</si>
  <si>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</si>
  <si>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</si>
  <si>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</si>
  <si>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</si>
  <si>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</si>
  <si>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</si>
  <si>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</si>
  <si>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</si>
  <si>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</si>
  <si>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</si>
  <si>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</si>
  <si>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</si>
  <si>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</si>
  <si>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</si>
  <si>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</si>
  <si>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</si>
  <si>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</si>
  <si>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</si>
  <si>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</si>
  <si>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</si>
  <si>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</si>
  <si>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</si>
  <si>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</si>
  <si>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</si>
  <si>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</si>
  <si>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</si>
  <si>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</si>
  <si>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</si>
  <si>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</si>
  <si>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</si>
  <si>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</si>
  <si>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</si>
  <si>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</si>
  <si>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</si>
  <si>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</si>
  <si>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</si>
  <si>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</si>
  <si>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</si>
  <si>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</si>
  <si>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</si>
  <si>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</si>
  <si>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</si>
  <si>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</si>
  <si>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</si>
  <si>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</si>
  <si>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</si>
  <si>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</si>
  <si>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</si>
  <si>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</si>
  <si>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</si>
  <si>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</si>
  <si>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</si>
  <si>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</si>
  <si>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</si>
  <si>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</si>
  <si>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</si>
  <si>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</si>
  <si>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</si>
  <si>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</si>
  <si>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</si>
  <si>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</si>
  <si>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</si>
  <si>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</si>
  <si>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</si>
  <si>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</si>
  <si>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</si>
  <si>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</t>
  </si>
  <si>
    <t xml:space="preserve"> - с доходов, полученных физ. лицами в соответствии со ст. 228 НК РФ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</si>
  <si>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</si>
  <si>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</si>
  <si>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</si>
  <si>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</si>
  <si>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</si>
  <si>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</si>
  <si>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</si>
  <si>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</si>
  <si>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</si>
  <si>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</si>
  <si>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</si>
  <si>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</si>
  <si>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</si>
  <si>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</si>
  <si>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</si>
  <si>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</si>
  <si>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</si>
  <si>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</si>
  <si>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</si>
  <si>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</si>
  <si>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</si>
  <si>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</si>
  <si>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</si>
  <si>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</si>
  <si>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</si>
  <si>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</si>
  <si>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</si>
  <si>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</si>
  <si>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</si>
  <si>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</si>
  <si>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</si>
  <si>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</si>
  <si>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</si>
  <si>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</si>
  <si>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</si>
  <si>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</si>
  <si>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</si>
  <si>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</si>
  <si>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</si>
  <si>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</si>
  <si>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</si>
  <si>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</si>
  <si>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</si>
  <si>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</si>
  <si>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</si>
  <si>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</si>
  <si>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</si>
  <si>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</si>
  <si>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</si>
  <si>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</si>
  <si>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</si>
  <si>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</si>
  <si>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</si>
  <si>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</si>
  <si>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</si>
  <si>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</si>
  <si>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</si>
  <si>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</si>
  <si>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</si>
  <si>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</si>
  <si>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</si>
  <si>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</si>
  <si>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</si>
  <si>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</si>
  <si>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</si>
  <si>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</si>
  <si>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</si>
  <si>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</si>
  <si>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</si>
  <si>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</si>
  <si>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</si>
  <si>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</si>
  <si>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</si>
  <si>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2024г.</t>
  </si>
  <si>
    <t>На 01.01.2025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</si>
  <si>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</si>
  <si>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</si>
  <si>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на 01 марта 2025 года</t>
  </si>
  <si>
    <t>План за 2 месяца 2025г.</t>
  </si>
  <si>
    <t>На  01.03.2025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</si>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</sst>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 applyProtection="1">
      <alignment horizontal="left" vertical="justify" wrapText="1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5" fontId="2" fillId="0" borderId="0" xfId="0" applyNumberFormat="1" applyFont="1" applyFill="1"/>
    <xf numFmtId="165" fontId="1" fillId="0" borderId="0" xfId="0" applyNumberFormat="1" applyFont="1" applyFill="1" applyProtection="1">
      <protection locked="0"/>
    </xf>
    <xf numFmtId="165" fontId="2" fillId="0" borderId="0" xfId="0" applyNumberFormat="1" applyFont="1" applyFill="1" applyProtection="1">
      <protection locked="0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1" xfId="0" applyNumberFormat="1" applyFont="1" applyFill="1" applyBorder="1" applyAlignment="1" applyProtection="1">
      <alignment vertical="top" wrapText="1"/>
      <protection locked="0"/>
    </xf>
    <xf numFmtId="164" fontId="2" fillId="0" borderId="1" xfId="0" applyNumberFormat="1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5" fillId="0" borderId="14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Alignment="1" applyProtection="1">
      <alignment horizontal="justify"/>
      <protection locked="0"/>
    </xf>
    <xf numFmtId="165" fontId="5" fillId="0" borderId="0" xfId="0" applyNumberFormat="1" applyFont="1" applyFill="1" applyProtection="1"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4"/>
  <sheetViews>
    <sheetView tabSelected="1" zoomScaleNormal="100" workbookViewId="0">
      <selection activeCell="N10" sqref="N10"/>
    </sheetView>
  </sheetViews>
  <sheetFormatPr defaultRowHeight="15" x14ac:dyDescent="0.25"/>
  <cols>
    <col min="1" max="1" width="44.85546875" style="21" customWidth="1"/>
    <col min="2" max="4" width="15.140625" style="66" customWidth="1"/>
    <col min="5" max="5" width="10.5703125" style="22" customWidth="1"/>
    <col min="6" max="6" width="11.85546875" style="22" customWidth="1"/>
    <col min="7" max="7" width="13.7109375" style="66" customWidth="1"/>
    <col min="8" max="8" width="9.28515625" style="22" customWidth="1"/>
    <col min="9" max="9" width="13.42578125" style="66" customWidth="1"/>
    <col min="10" max="13" width="9.140625" style="21"/>
    <col min="14" max="14" width="12.140625" style="21" customWidth="1"/>
    <col min="15" max="16384" width="9.140625" style="21"/>
  </cols>
  <sheetData>
    <row r="1" spans="1:9" ht="23.2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50"/>
    </row>
    <row r="2" spans="1:9" ht="19.5" customHeight="1" x14ac:dyDescent="0.25">
      <c r="A2" s="74" t="s">
        <v>162</v>
      </c>
      <c r="B2" s="74"/>
      <c r="C2" s="74"/>
      <c r="D2" s="74"/>
      <c r="E2" s="74"/>
      <c r="F2" s="74"/>
      <c r="G2" s="74"/>
      <c r="H2" s="74"/>
      <c r="I2" s="51"/>
    </row>
    <row r="3" spans="1:9" ht="5.25" hidden="1" customHeight="1" x14ac:dyDescent="0.25">
      <c r="A3" s="75" t="s">
        <v>1</v>
      </c>
      <c r="B3" s="75"/>
      <c r="C3" s="75"/>
      <c r="D3" s="75"/>
      <c r="E3" s="75"/>
      <c r="F3" s="75"/>
      <c r="G3" s="75"/>
      <c r="H3" s="75"/>
      <c r="I3" s="52"/>
    </row>
    <row r="4" spans="1:9" ht="70.5" customHeight="1" thickBot="1" x14ac:dyDescent="0.25">
      <c r="A4" s="40" t="s">
        <v>2</v>
      </c>
      <c r="B4" s="53" t="s">
        <v>3</v>
      </c>
      <c r="C4" s="53" t="s">
        <v>163</v>
      </c>
      <c r="D4" s="53" t="s">
        <v>76</v>
      </c>
      <c r="E4" s="41" t="s">
        <v>75</v>
      </c>
      <c r="F4" s="41" t="s">
        <v>77</v>
      </c>
      <c r="G4" s="53" t="s">
        <v>158</v>
      </c>
      <c r="H4" s="42" t="s">
        <v>74</v>
      </c>
      <c r="I4" s="53" t="s">
        <v>79</v>
      </c>
    </row>
    <row r="5" spans="1:9" ht="18" customHeight="1" thickBot="1" x14ac:dyDescent="0.25">
      <c r="A5" s="43">
        <v>1</v>
      </c>
      <c r="B5" s="54">
        <v>2</v>
      </c>
      <c r="C5" s="54">
        <v>3</v>
      </c>
      <c r="D5" s="54">
        <v>4</v>
      </c>
      <c r="E5" s="44">
        <v>5</v>
      </c>
      <c r="F5" s="44">
        <v>6</v>
      </c>
      <c r="G5" s="54">
        <v>7</v>
      </c>
      <c r="H5" s="45">
        <v>8</v>
      </c>
      <c r="I5" s="55">
        <v>9</v>
      </c>
    </row>
    <row r="6" spans="1:9" ht="24.75" customHeight="1" x14ac:dyDescent="0.2">
      <c r="A6" s="76" t="s">
        <v>4</v>
      </c>
      <c r="B6" s="77"/>
      <c r="C6" s="77"/>
      <c r="D6" s="77"/>
      <c r="E6" s="77"/>
      <c r="F6" s="77"/>
      <c r="G6" s="77"/>
      <c r="H6" s="77"/>
      <c r="I6" s="78"/>
    </row>
    <row r="7" spans="1:9" ht="14.25" x14ac:dyDescent="0.2">
      <c r="A7" s="5" t="s">
        <v>5</v>
      </c>
      <c r="B7" s="69">
        <f>B8+B9</f>
        <v>628270.29999999993</v>
      </c>
      <c r="C7" s="69">
        <f>C8+C9</f>
        <v>61610.5</v>
      </c>
      <c r="D7" s="69">
        <f>D8+D9</f>
        <v>63462.900000000009</v>
      </c>
      <c r="E7" s="69">
        <f>$D:$D/$B:$B*100</f>
        <v>10.101209622673556</v>
      </c>
      <c r="F7" s="69">
        <f>$D:$D/$C:$C*100</f>
        <v>103.00663036333093</v>
      </c>
      <c r="G7" s="69">
        <f>G8+G9</f>
        <v>61806.8</v>
      </c>
      <c r="H7" s="69">
        <f>$D:$D/$G:$G*100</f>
        <v>102.679478633419</v>
      </c>
      <c r="I7" s="69">
        <f>I8+I9</f>
        <v>40897.499999999993</v>
      </c>
    </row>
    <row r="8" spans="1:9" ht="25.5" x14ac:dyDescent="0.2">
      <c r="A8" s="49" t="s">
        <v>6</v>
      </c>
      <c r="B8" s="62">
        <v>14385</v>
      </c>
      <c r="C8" s="62">
        <v>1700</v>
      </c>
      <c r="D8" s="62">
        <v>1562.4</v>
      </c>
      <c r="E8" s="69">
        <f>$D:$D/$B:$B*100</f>
        <v>10.86131386861314</v>
      </c>
      <c r="F8" s="69">
        <f>$D:$D/$C:$C*100</f>
        <v>91.905882352941177</v>
      </c>
      <c r="G8" s="62">
        <v>5752.3</v>
      </c>
      <c r="H8" s="69">
        <f>$D:$D/$G:$G*100</f>
        <v>27.161309389287762</v>
      </c>
      <c r="I8" s="62">
        <v>1058.7</v>
      </c>
    </row>
    <row r="9" spans="1:9" ht="12.75" customHeight="1" x14ac:dyDescent="0.2">
      <c r="A9" s="81" t="s">
        <v>78</v>
      </c>
      <c r="B9" s="79">
        <f>SUM(B11:B20)</f>
        <v>613885.29999999993</v>
      </c>
      <c r="C9" s="79">
        <f>SUM(C11:C20)</f>
        <v>59910.5</v>
      </c>
      <c r="D9" s="79">
        <f>SUM(D11:D20)</f>
        <v>61900.500000000007</v>
      </c>
      <c r="E9" s="79">
        <f>E11+E12+E13+E14+E15+E16+E17+E20</f>
        <v>46.610167439933036</v>
      </c>
      <c r="F9" s="79">
        <f>F11+F12+F13+F14+F15+F16+F17+F20</f>
        <v>112.735877531169</v>
      </c>
      <c r="G9" s="79">
        <f>SUM(G11:G20)</f>
        <v>56054.5</v>
      </c>
      <c r="H9" s="79">
        <f>H11+H12+H13+H14+H15+H16+H17+H20</f>
        <v>341.17479093025111</v>
      </c>
      <c r="I9" s="79">
        <f>SUM(I11:I20)</f>
        <v>39838.799999999996</v>
      </c>
    </row>
    <row r="10" spans="1:9" ht="12.75" customHeight="1" x14ac:dyDescent="0.2">
      <c r="A10" s="82"/>
      <c r="B10" s="80"/>
      <c r="C10" s="80"/>
      <c r="D10" s="80"/>
      <c r="E10" s="80"/>
      <c r="F10" s="80"/>
      <c r="G10" s="80"/>
      <c r="H10" s="80"/>
      <c r="I10" s="80"/>
    </row>
    <row r="11" spans="1:9" ht="51" customHeight="1" x14ac:dyDescent="0.2">
      <c r="A11" s="1" t="s">
        <v>83</v>
      </c>
      <c r="B11" s="61">
        <v>585055</v>
      </c>
      <c r="C11" s="61">
        <v>56800</v>
      </c>
      <c r="D11" s="61">
        <v>38586.400000000001</v>
      </c>
      <c r="E11" s="57">
        <f t="shared" ref="E11:E17" si="0">$D:$D/$B:$B*100</f>
        <v>6.5953457367256068</v>
      </c>
      <c r="F11" s="57">
        <f t="shared" ref="F11:F17" si="1">$D:$D/$C:$C*100</f>
        <v>67.933802816901405</v>
      </c>
      <c r="G11" s="61">
        <v>53477.3</v>
      </c>
      <c r="H11" s="57">
        <f t="shared" ref="H11:H17" si="2">$D:$D/$G:$G*100</f>
        <v>72.154727332905736</v>
      </c>
      <c r="I11" s="61">
        <v>23089.200000000001</v>
      </c>
    </row>
    <row r="12" spans="1:9" ht="89.25" x14ac:dyDescent="0.2">
      <c r="A12" s="2" t="s">
        <v>101</v>
      </c>
      <c r="B12" s="61">
        <v>2113.6999999999998</v>
      </c>
      <c r="C12" s="61">
        <v>14.5</v>
      </c>
      <c r="D12" s="61">
        <v>-46.1</v>
      </c>
      <c r="E12" s="57">
        <f t="shared" si="0"/>
        <v>-2.1810096040119227</v>
      </c>
      <c r="F12" s="57">
        <f t="shared" si="1"/>
        <v>-317.93103448275861</v>
      </c>
      <c r="G12" s="61">
        <v>11.7</v>
      </c>
      <c r="H12" s="57">
        <f t="shared" si="2"/>
        <v>-394.01709401709405</v>
      </c>
      <c r="I12" s="61">
        <v>9.5</v>
      </c>
    </row>
    <row r="13" spans="1:9" ht="25.5" x14ac:dyDescent="0.2">
      <c r="A13" s="3" t="s">
        <v>84</v>
      </c>
      <c r="B13" s="61">
        <v>8446.4</v>
      </c>
      <c r="C13" s="61">
        <v>386</v>
      </c>
      <c r="D13" s="61">
        <v>240.7</v>
      </c>
      <c r="E13" s="57">
        <f t="shared" si="0"/>
        <v>2.8497347982572458</v>
      </c>
      <c r="F13" s="57">
        <f t="shared" si="1"/>
        <v>62.35751295336788</v>
      </c>
      <c r="G13" s="61">
        <v>573.5</v>
      </c>
      <c r="H13" s="57">
        <f t="shared" si="2"/>
        <v>41.97035745422842</v>
      </c>
      <c r="I13" s="61">
        <v>89.3</v>
      </c>
    </row>
    <row r="14" spans="1:9" ht="65.25" customHeight="1" x14ac:dyDescent="0.2">
      <c r="A14" s="6" t="s">
        <v>90</v>
      </c>
      <c r="B14" s="61">
        <v>12555</v>
      </c>
      <c r="C14" s="61">
        <v>1660</v>
      </c>
      <c r="D14" s="61">
        <v>1689.1</v>
      </c>
      <c r="E14" s="57">
        <f t="shared" si="0"/>
        <v>13.453604141776184</v>
      </c>
      <c r="F14" s="57">
        <f t="shared" si="1"/>
        <v>101.75301204819276</v>
      </c>
      <c r="G14" s="61">
        <v>1178.4000000000001</v>
      </c>
      <c r="H14" s="57">
        <f t="shared" si="2"/>
        <v>143.33842498302783</v>
      </c>
      <c r="I14" s="61">
        <v>871.1</v>
      </c>
    </row>
    <row r="15" spans="1:9" ht="48.75" customHeight="1" x14ac:dyDescent="0.2">
      <c r="A15" s="37" t="s">
        <v>132</v>
      </c>
      <c r="B15" s="61">
        <v>1732.2</v>
      </c>
      <c r="C15" s="61">
        <v>590</v>
      </c>
      <c r="D15" s="61">
        <v>81.400000000000006</v>
      </c>
      <c r="E15" s="57">
        <f t="shared" si="0"/>
        <v>4.6992264172728326</v>
      </c>
      <c r="F15" s="57">
        <f t="shared" si="1"/>
        <v>13.796610169491528</v>
      </c>
      <c r="G15" s="61">
        <v>636.5</v>
      </c>
      <c r="H15" s="57">
        <f t="shared" si="2"/>
        <v>12.788688138256088</v>
      </c>
      <c r="I15" s="61">
        <v>98.6</v>
      </c>
    </row>
    <row r="16" spans="1:9" ht="60" customHeight="1" x14ac:dyDescent="0.2">
      <c r="A16" s="37" t="s">
        <v>152</v>
      </c>
      <c r="B16" s="61">
        <v>2219</v>
      </c>
      <c r="C16" s="61">
        <v>350</v>
      </c>
      <c r="D16" s="61">
        <v>354.8</v>
      </c>
      <c r="E16" s="57">
        <f t="shared" si="0"/>
        <v>15.989184317260028</v>
      </c>
      <c r="F16" s="57">
        <f t="shared" si="1"/>
        <v>101.37142857142858</v>
      </c>
      <c r="G16" s="61">
        <v>105.2</v>
      </c>
      <c r="H16" s="57">
        <f t="shared" si="2"/>
        <v>337.26235741444867</v>
      </c>
      <c r="I16" s="61">
        <v>192</v>
      </c>
    </row>
    <row r="17" spans="1:9" ht="61.5" customHeight="1" x14ac:dyDescent="0.2">
      <c r="A17" s="37" t="s">
        <v>151</v>
      </c>
      <c r="B17" s="61">
        <v>1764</v>
      </c>
      <c r="C17" s="61">
        <v>110</v>
      </c>
      <c r="D17" s="61">
        <v>91.8</v>
      </c>
      <c r="E17" s="57">
        <f t="shared" si="0"/>
        <v>5.204081632653061</v>
      </c>
      <c r="F17" s="57">
        <f t="shared" si="1"/>
        <v>83.454545454545453</v>
      </c>
      <c r="G17" s="61">
        <v>71.900000000000006</v>
      </c>
      <c r="H17" s="57">
        <f t="shared" si="2"/>
        <v>127.67732962447842</v>
      </c>
      <c r="I17" s="61">
        <v>0</v>
      </c>
    </row>
    <row r="18" spans="1:9" ht="308.25" customHeight="1" x14ac:dyDescent="0.2">
      <c r="A18" s="37" t="s">
        <v>167</v>
      </c>
      <c r="B18" s="61">
        <v>0</v>
      </c>
      <c r="C18" s="61">
        <v>0</v>
      </c>
      <c r="D18" s="61">
        <v>0.8</v>
      </c>
      <c r="E18" s="57">
        <v>0</v>
      </c>
      <c r="F18" s="57">
        <v>0</v>
      </c>
      <c r="G18" s="61">
        <v>0</v>
      </c>
      <c r="H18" s="57">
        <v>0</v>
      </c>
      <c r="I18" s="61">
        <v>0.8</v>
      </c>
    </row>
    <row r="19" spans="1:9" ht="61.5" customHeight="1" x14ac:dyDescent="0.2">
      <c r="A19" s="37" t="s">
        <v>160</v>
      </c>
      <c r="B19" s="61">
        <v>0</v>
      </c>
      <c r="C19" s="61">
        <v>0</v>
      </c>
      <c r="D19" s="61">
        <v>20901.5</v>
      </c>
      <c r="E19" s="57">
        <v>0</v>
      </c>
      <c r="F19" s="57">
        <v>0</v>
      </c>
      <c r="G19" s="61">
        <v>0</v>
      </c>
      <c r="H19" s="57">
        <v>0</v>
      </c>
      <c r="I19" s="61">
        <v>15488.3</v>
      </c>
    </row>
    <row r="20" spans="1:9" ht="75.75" customHeight="1" x14ac:dyDescent="0.2">
      <c r="A20" s="37" t="s">
        <v>161</v>
      </c>
      <c r="B20" s="61">
        <v>0</v>
      </c>
      <c r="C20" s="61">
        <v>0</v>
      </c>
      <c r="D20" s="61">
        <v>0.1</v>
      </c>
      <c r="E20" s="57">
        <v>0</v>
      </c>
      <c r="F20" s="57">
        <v>0</v>
      </c>
      <c r="G20" s="61">
        <v>0</v>
      </c>
      <c r="H20" s="57">
        <v>0</v>
      </c>
      <c r="I20" s="61">
        <v>0</v>
      </c>
    </row>
    <row r="21" spans="1:9" ht="39.75" customHeight="1" x14ac:dyDescent="0.2">
      <c r="A21" s="20" t="s">
        <v>95</v>
      </c>
      <c r="B21" s="60">
        <f>B22+B23+B24+B25</f>
        <v>73431.3</v>
      </c>
      <c r="C21" s="60">
        <f>C22+C23+C24+C25</f>
        <v>7394.8</v>
      </c>
      <c r="D21" s="60">
        <f>D22+D23+D24+D25</f>
        <v>7440.5</v>
      </c>
      <c r="E21" s="69">
        <f t="shared" ref="E21:E29" si="3">$D:$D/$B:$B*100</f>
        <v>10.132600131006804</v>
      </c>
      <c r="F21" s="69">
        <f t="shared" ref="F21:F29" si="4">$D:$D/$C:$C*100</f>
        <v>100.61800183913019</v>
      </c>
      <c r="G21" s="60">
        <f>G22+G23+G24+G25</f>
        <v>11485.8</v>
      </c>
      <c r="H21" s="69">
        <f t="shared" ref="H21:H29" si="5">$D:$D/$G:$G*100</f>
        <v>64.779989204060669</v>
      </c>
      <c r="I21" s="60">
        <f>I22+I23+I24+I25</f>
        <v>1186.7</v>
      </c>
    </row>
    <row r="22" spans="1:9" ht="37.5" customHeight="1" x14ac:dyDescent="0.2">
      <c r="A22" s="8" t="s">
        <v>96</v>
      </c>
      <c r="B22" s="61">
        <v>39123</v>
      </c>
      <c r="C22" s="61">
        <v>3973.7</v>
      </c>
      <c r="D22" s="61">
        <v>3709.2</v>
      </c>
      <c r="E22" s="57">
        <f t="shared" si="3"/>
        <v>9.480868031592669</v>
      </c>
      <c r="F22" s="57">
        <f t="shared" si="4"/>
        <v>93.343735058006388</v>
      </c>
      <c r="G22" s="61">
        <v>5526</v>
      </c>
      <c r="H22" s="57">
        <f t="shared" si="5"/>
        <v>67.122692725298577</v>
      </c>
      <c r="I22" s="61">
        <v>701.1</v>
      </c>
    </row>
    <row r="23" spans="1:9" ht="56.25" customHeight="1" x14ac:dyDescent="0.2">
      <c r="A23" s="8" t="s">
        <v>97</v>
      </c>
      <c r="B23" s="61">
        <v>200.8</v>
      </c>
      <c r="C23" s="61">
        <v>23.7</v>
      </c>
      <c r="D23" s="61">
        <v>22.7</v>
      </c>
      <c r="E23" s="57">
        <f t="shared" si="3"/>
        <v>11.304780876494023</v>
      </c>
      <c r="F23" s="57">
        <f t="shared" si="4"/>
        <v>95.780590717299575</v>
      </c>
      <c r="G23" s="61">
        <v>27.4</v>
      </c>
      <c r="H23" s="57">
        <f t="shared" si="5"/>
        <v>82.846715328467155</v>
      </c>
      <c r="I23" s="61">
        <v>7.5</v>
      </c>
    </row>
    <row r="24" spans="1:9" ht="55.5" customHeight="1" x14ac:dyDescent="0.2">
      <c r="A24" s="8" t="s">
        <v>98</v>
      </c>
      <c r="B24" s="61">
        <v>40195.199999999997</v>
      </c>
      <c r="C24" s="61">
        <v>4110.6000000000004</v>
      </c>
      <c r="D24" s="61">
        <v>4189.5</v>
      </c>
      <c r="E24" s="57">
        <f t="shared" si="3"/>
        <v>10.422886314783856</v>
      </c>
      <c r="F24" s="57">
        <f t="shared" si="4"/>
        <v>101.9194278207561</v>
      </c>
      <c r="G24" s="61">
        <v>6436.4</v>
      </c>
      <c r="H24" s="57">
        <f t="shared" si="5"/>
        <v>65.090733950655661</v>
      </c>
      <c r="I24" s="61">
        <v>706.8</v>
      </c>
    </row>
    <row r="25" spans="1:9" ht="54" customHeight="1" x14ac:dyDescent="0.2">
      <c r="A25" s="8" t="s">
        <v>99</v>
      </c>
      <c r="B25" s="61">
        <v>-6087.7</v>
      </c>
      <c r="C25" s="61">
        <v>-713.2</v>
      </c>
      <c r="D25" s="61">
        <v>-480.9</v>
      </c>
      <c r="E25" s="57">
        <f t="shared" si="3"/>
        <v>7.8995351282093393</v>
      </c>
      <c r="F25" s="57">
        <f t="shared" si="4"/>
        <v>67.428491306786313</v>
      </c>
      <c r="G25" s="61">
        <v>-504</v>
      </c>
      <c r="H25" s="57">
        <f t="shared" si="5"/>
        <v>95.416666666666657</v>
      </c>
      <c r="I25" s="61">
        <v>-228.7</v>
      </c>
    </row>
    <row r="26" spans="1:9" ht="14.25" x14ac:dyDescent="0.2">
      <c r="A26" s="7" t="s">
        <v>8</v>
      </c>
      <c r="B26" s="60">
        <f>B27+B31+B32+B33</f>
        <v>170260.40000000002</v>
      </c>
      <c r="C26" s="60">
        <f>C27+C31+C32+C33</f>
        <v>14260</v>
      </c>
      <c r="D26" s="60">
        <f>D27+D31+D32+D33</f>
        <v>12550.3</v>
      </c>
      <c r="E26" s="69">
        <f t="shared" si="3"/>
        <v>7.3712384089312595</v>
      </c>
      <c r="F26" s="69">
        <f t="shared" si="4"/>
        <v>88.010518934081333</v>
      </c>
      <c r="G26" s="60">
        <f>G27+G31+G32+G33</f>
        <v>11770</v>
      </c>
      <c r="H26" s="69">
        <f t="shared" si="5"/>
        <v>106.62956669498725</v>
      </c>
      <c r="I26" s="60">
        <f>I27+I31+I32+I33</f>
        <v>879.3</v>
      </c>
    </row>
    <row r="27" spans="1:9" ht="27.75" customHeight="1" x14ac:dyDescent="0.2">
      <c r="A27" s="38" t="s">
        <v>133</v>
      </c>
      <c r="B27" s="60">
        <f>SUM(B28:B29)</f>
        <v>141754.20000000001</v>
      </c>
      <c r="C27" s="60">
        <f>SUM(C28:C29)</f>
        <v>1850</v>
      </c>
      <c r="D27" s="60">
        <f>SUM(D28:D30)</f>
        <v>1073.3</v>
      </c>
      <c r="E27" s="57">
        <f t="shared" si="3"/>
        <v>0.75715569626861134</v>
      </c>
      <c r="F27" s="57">
        <f t="shared" si="4"/>
        <v>58.016216216216208</v>
      </c>
      <c r="G27" s="60">
        <f>SUM(G28:G30)</f>
        <v>1735</v>
      </c>
      <c r="H27" s="69">
        <f t="shared" si="5"/>
        <v>61.861671469740628</v>
      </c>
      <c r="I27" s="60">
        <f>SUM(I28:I30)</f>
        <v>662.4</v>
      </c>
    </row>
    <row r="28" spans="1:9" ht="27.75" customHeight="1" x14ac:dyDescent="0.2">
      <c r="A28" s="3" t="s">
        <v>134</v>
      </c>
      <c r="B28" s="61">
        <v>89145.4</v>
      </c>
      <c r="C28" s="61">
        <v>1050</v>
      </c>
      <c r="D28" s="61">
        <v>499.3</v>
      </c>
      <c r="E28" s="57">
        <f t="shared" si="3"/>
        <v>0.56009620238397051</v>
      </c>
      <c r="F28" s="57">
        <f t="shared" si="4"/>
        <v>47.55238095238095</v>
      </c>
      <c r="G28" s="61">
        <v>1455.4</v>
      </c>
      <c r="H28" s="57">
        <f t="shared" si="5"/>
        <v>34.306719802116255</v>
      </c>
      <c r="I28" s="61">
        <v>307.2</v>
      </c>
    </row>
    <row r="29" spans="1:9" ht="42.75" customHeight="1" x14ac:dyDescent="0.2">
      <c r="A29" s="39" t="s">
        <v>135</v>
      </c>
      <c r="B29" s="61">
        <v>52608.800000000003</v>
      </c>
      <c r="C29" s="61">
        <v>800</v>
      </c>
      <c r="D29" s="61">
        <v>574</v>
      </c>
      <c r="E29" s="57">
        <f t="shared" si="3"/>
        <v>1.0910722160551085</v>
      </c>
      <c r="F29" s="57">
        <f t="shared" si="4"/>
        <v>71.75</v>
      </c>
      <c r="G29" s="61">
        <v>279.60000000000002</v>
      </c>
      <c r="H29" s="57">
        <f t="shared" si="5"/>
        <v>205.29327610872673</v>
      </c>
      <c r="I29" s="61">
        <v>355.2</v>
      </c>
    </row>
    <row r="30" spans="1:9" ht="42.75" customHeight="1" x14ac:dyDescent="0.2">
      <c r="A30" s="39" t="s">
        <v>144</v>
      </c>
      <c r="B30" s="61">
        <v>0</v>
      </c>
      <c r="C30" s="61">
        <v>0</v>
      </c>
      <c r="D30" s="61">
        <v>0</v>
      </c>
      <c r="E30" s="57">
        <v>0</v>
      </c>
      <c r="F30" s="57">
        <v>0</v>
      </c>
      <c r="G30" s="61">
        <v>0</v>
      </c>
      <c r="H30" s="57">
        <v>0</v>
      </c>
      <c r="I30" s="61">
        <v>0</v>
      </c>
    </row>
    <row r="31" spans="1:9" x14ac:dyDescent="0.2">
      <c r="A31" s="3" t="s">
        <v>9</v>
      </c>
      <c r="B31" s="61">
        <v>100</v>
      </c>
      <c r="C31" s="61">
        <v>10</v>
      </c>
      <c r="D31" s="61">
        <v>1.1000000000000001</v>
      </c>
      <c r="E31" s="57">
        <f t="shared" ref="E31:E38" si="6">$D:$D/$B:$B*100</f>
        <v>1.1000000000000001</v>
      </c>
      <c r="F31" s="57">
        <f>$D:$D/$C:$C*100</f>
        <v>11.000000000000002</v>
      </c>
      <c r="G31" s="61">
        <v>11</v>
      </c>
      <c r="H31" s="57">
        <f>$D:$D/$G:$G*100</f>
        <v>10</v>
      </c>
      <c r="I31" s="61">
        <v>0</v>
      </c>
    </row>
    <row r="32" spans="1:9" x14ac:dyDescent="0.2">
      <c r="A32" s="3" t="s">
        <v>10</v>
      </c>
      <c r="B32" s="61">
        <v>206.2</v>
      </c>
      <c r="C32" s="61">
        <v>0</v>
      </c>
      <c r="D32" s="61">
        <v>0</v>
      </c>
      <c r="E32" s="57">
        <f t="shared" si="6"/>
        <v>0</v>
      </c>
      <c r="F32" s="57">
        <v>0</v>
      </c>
      <c r="G32" s="61">
        <v>0</v>
      </c>
      <c r="H32" s="57">
        <v>0</v>
      </c>
      <c r="I32" s="61">
        <v>0</v>
      </c>
    </row>
    <row r="33" spans="1:9" ht="25.5" x14ac:dyDescent="0.2">
      <c r="A33" s="3" t="s">
        <v>136</v>
      </c>
      <c r="B33" s="61">
        <v>28200</v>
      </c>
      <c r="C33" s="61">
        <v>12400</v>
      </c>
      <c r="D33" s="61">
        <v>11475.9</v>
      </c>
      <c r="E33" s="57">
        <f t="shared" si="6"/>
        <v>40.694680851063829</v>
      </c>
      <c r="F33" s="57">
        <f t="shared" ref="F33:F38" si="7">$D:$D/$C:$C*100</f>
        <v>92.54758064516129</v>
      </c>
      <c r="G33" s="61">
        <v>10024</v>
      </c>
      <c r="H33" s="57">
        <f t="shared" ref="H33:H38" si="8">$D:$D/$G:$G*100</f>
        <v>114.48423782920989</v>
      </c>
      <c r="I33" s="61">
        <v>216.9</v>
      </c>
    </row>
    <row r="34" spans="1:9" ht="14.25" x14ac:dyDescent="0.2">
      <c r="A34" s="7" t="s">
        <v>137</v>
      </c>
      <c r="B34" s="62">
        <f>SUM(B35+B36)</f>
        <v>31930.799999999999</v>
      </c>
      <c r="C34" s="62">
        <f>SUM(C35+C36)</f>
        <v>3280</v>
      </c>
      <c r="D34" s="62">
        <f t="shared" ref="D34" si="9">SUM(D35+D36)</f>
        <v>2983.9</v>
      </c>
      <c r="E34" s="69">
        <f t="shared" si="6"/>
        <v>9.3448958372480497</v>
      </c>
      <c r="F34" s="69">
        <f t="shared" si="7"/>
        <v>90.972560975609767</v>
      </c>
      <c r="G34" s="62">
        <f t="shared" ref="G34" si="10">SUM(G35+G36)</f>
        <v>1934.4</v>
      </c>
      <c r="H34" s="69">
        <f t="shared" si="8"/>
        <v>154.25454921422664</v>
      </c>
      <c r="I34" s="62">
        <f t="shared" ref="I34" si="11">SUM(I35+I36)</f>
        <v>2209.6999999999998</v>
      </c>
    </row>
    <row r="35" spans="1:9" x14ac:dyDescent="0.2">
      <c r="A35" s="3" t="s">
        <v>11</v>
      </c>
      <c r="B35" s="61">
        <v>20645.3</v>
      </c>
      <c r="C35" s="61">
        <v>1500</v>
      </c>
      <c r="D35" s="61">
        <v>1262.4000000000001</v>
      </c>
      <c r="E35" s="57">
        <f t="shared" si="6"/>
        <v>6.1147089167994659</v>
      </c>
      <c r="F35" s="57">
        <f t="shared" si="7"/>
        <v>84.16</v>
      </c>
      <c r="G35" s="61">
        <v>1773.5</v>
      </c>
      <c r="H35" s="57">
        <f t="shared" si="8"/>
        <v>71.181279954891465</v>
      </c>
      <c r="I35" s="61">
        <v>611.29999999999995</v>
      </c>
    </row>
    <row r="36" spans="1:9" ht="14.25" x14ac:dyDescent="0.2">
      <c r="A36" s="7" t="s">
        <v>105</v>
      </c>
      <c r="B36" s="62">
        <f t="shared" ref="B36:D36" si="12">SUM(B37:B38)</f>
        <v>11285.5</v>
      </c>
      <c r="C36" s="62">
        <f t="shared" ref="C36" si="13">SUM(C37:C38)</f>
        <v>1780</v>
      </c>
      <c r="D36" s="62">
        <f t="shared" si="12"/>
        <v>1721.5</v>
      </c>
      <c r="E36" s="69">
        <f t="shared" si="6"/>
        <v>15.254087102919675</v>
      </c>
      <c r="F36" s="69">
        <f t="shared" si="7"/>
        <v>96.713483146067418</v>
      </c>
      <c r="G36" s="62">
        <f t="shared" ref="G36" si="14">SUM(G37:G38)</f>
        <v>160.89999999999998</v>
      </c>
      <c r="H36" s="69">
        <f t="shared" si="8"/>
        <v>1069.9192044748293</v>
      </c>
      <c r="I36" s="62">
        <f t="shared" ref="I36" si="15">SUM(I37:I38)</f>
        <v>1598.4</v>
      </c>
    </row>
    <row r="37" spans="1:9" x14ac:dyDescent="0.2">
      <c r="A37" s="3" t="s">
        <v>103</v>
      </c>
      <c r="B37" s="61">
        <v>5204.8999999999996</v>
      </c>
      <c r="C37" s="61">
        <v>1480</v>
      </c>
      <c r="D37" s="61">
        <v>1499.2</v>
      </c>
      <c r="E37" s="57">
        <f t="shared" si="6"/>
        <v>28.803627351149881</v>
      </c>
      <c r="F37" s="57">
        <f t="shared" si="7"/>
        <v>101.29729729729731</v>
      </c>
      <c r="G37" s="61">
        <v>-241.8</v>
      </c>
      <c r="H37" s="57">
        <f t="shared" si="8"/>
        <v>-620.01654259718771</v>
      </c>
      <c r="I37" s="61">
        <v>1494.5</v>
      </c>
    </row>
    <row r="38" spans="1:9" x14ac:dyDescent="0.2">
      <c r="A38" s="3" t="s">
        <v>104</v>
      </c>
      <c r="B38" s="61">
        <v>6080.6</v>
      </c>
      <c r="C38" s="61">
        <v>300</v>
      </c>
      <c r="D38" s="61">
        <v>222.3</v>
      </c>
      <c r="E38" s="57">
        <f t="shared" si="6"/>
        <v>3.6558892214584091</v>
      </c>
      <c r="F38" s="57">
        <f t="shared" si="7"/>
        <v>74.099999999999994</v>
      </c>
      <c r="G38" s="61">
        <v>402.7</v>
      </c>
      <c r="H38" s="57">
        <f t="shared" si="8"/>
        <v>55.202383908616838</v>
      </c>
      <c r="I38" s="61">
        <v>103.9</v>
      </c>
    </row>
    <row r="39" spans="1:9" ht="14.25" x14ac:dyDescent="0.2">
      <c r="A39" s="5" t="s">
        <v>12</v>
      </c>
      <c r="B39" s="60">
        <f>SUM(B40,B42)</f>
        <v>19920.400000000001</v>
      </c>
      <c r="C39" s="60">
        <f t="shared" ref="C39:I39" si="16">SUM(C40,C42)</f>
        <v>5383</v>
      </c>
      <c r="D39" s="60">
        <f t="shared" si="16"/>
        <v>5398.2</v>
      </c>
      <c r="E39" s="60">
        <f t="shared" si="16"/>
        <v>88.524571110668603</v>
      </c>
      <c r="F39" s="60">
        <f t="shared" si="16"/>
        <v>233.43047512298398</v>
      </c>
      <c r="G39" s="60">
        <f t="shared" si="16"/>
        <v>2156</v>
      </c>
      <c r="H39" s="60">
        <f t="shared" si="16"/>
        <v>249.10274291027429</v>
      </c>
      <c r="I39" s="60">
        <f t="shared" si="16"/>
        <v>2579.6999999999998</v>
      </c>
    </row>
    <row r="40" spans="1:9" ht="24.75" customHeight="1" x14ac:dyDescent="0.2">
      <c r="A40" s="3" t="s">
        <v>13</v>
      </c>
      <c r="B40" s="61">
        <v>19855.400000000001</v>
      </c>
      <c r="C40" s="61">
        <v>5353</v>
      </c>
      <c r="D40" s="61">
        <v>5358.2</v>
      </c>
      <c r="E40" s="57">
        <f>$D:$D/$B:$B*100</f>
        <v>26.986109572207056</v>
      </c>
      <c r="F40" s="57">
        <f>$D:$D/$C:$C*100</f>
        <v>100.09714178965066</v>
      </c>
      <c r="G40" s="61">
        <v>2151</v>
      </c>
      <c r="H40" s="57">
        <f>$D:$D/$G:$G*100</f>
        <v>249.10274291027429</v>
      </c>
      <c r="I40" s="61">
        <v>2544.6999999999998</v>
      </c>
    </row>
    <row r="41" spans="1:9" ht="12.75" hidden="1" customHeight="1" x14ac:dyDescent="0.2">
      <c r="A41" s="4" t="s">
        <v>91</v>
      </c>
      <c r="B41" s="61"/>
      <c r="C41" s="61"/>
      <c r="D41" s="61"/>
      <c r="E41" s="57"/>
      <c r="F41" s="57"/>
      <c r="G41" s="61"/>
      <c r="H41" s="57"/>
      <c r="I41" s="61"/>
    </row>
    <row r="42" spans="1:9" ht="27" customHeight="1" x14ac:dyDescent="0.2">
      <c r="A42" s="3" t="s">
        <v>14</v>
      </c>
      <c r="B42" s="61">
        <v>65</v>
      </c>
      <c r="C42" s="61">
        <v>30</v>
      </c>
      <c r="D42" s="61">
        <v>40</v>
      </c>
      <c r="E42" s="57">
        <f>$D:$D/$B:$B*100</f>
        <v>61.53846153846154</v>
      </c>
      <c r="F42" s="57">
        <f>$D:$D/$C:$C*100</f>
        <v>133.33333333333331</v>
      </c>
      <c r="G42" s="61">
        <v>5</v>
      </c>
      <c r="H42" s="57">
        <v>0</v>
      </c>
      <c r="I42" s="61">
        <v>35</v>
      </c>
    </row>
    <row r="43" spans="1:9" ht="25.5" x14ac:dyDescent="0.2">
      <c r="A43" s="7" t="s">
        <v>15</v>
      </c>
      <c r="B43" s="60">
        <f>$44:$44+$45:$45</f>
        <v>0</v>
      </c>
      <c r="C43" s="60">
        <f>$44:$44+$45:$45</f>
        <v>0</v>
      </c>
      <c r="D43" s="60">
        <f>$44:$44+$45:$45</f>
        <v>0</v>
      </c>
      <c r="E43" s="69">
        <v>0</v>
      </c>
      <c r="F43" s="69">
        <v>0</v>
      </c>
      <c r="G43" s="60">
        <f>$44:$44+$45:$45</f>
        <v>0</v>
      </c>
      <c r="H43" s="69">
        <v>0</v>
      </c>
      <c r="I43" s="60">
        <f>$44:$44+$45:$45</f>
        <v>0</v>
      </c>
    </row>
    <row r="44" spans="1:9" ht="25.5" x14ac:dyDescent="0.2">
      <c r="A44" s="3" t="s">
        <v>16</v>
      </c>
      <c r="B44" s="61">
        <v>0</v>
      </c>
      <c r="C44" s="61">
        <v>0</v>
      </c>
      <c r="D44" s="61">
        <v>0</v>
      </c>
      <c r="E44" s="57">
        <v>0</v>
      </c>
      <c r="F44" s="57">
        <v>0</v>
      </c>
      <c r="G44" s="61">
        <v>0</v>
      </c>
      <c r="H44" s="57">
        <v>0</v>
      </c>
      <c r="I44" s="61">
        <v>0</v>
      </c>
    </row>
    <row r="45" spans="1:9" ht="25.5" x14ac:dyDescent="0.2">
      <c r="A45" s="3" t="s">
        <v>17</v>
      </c>
      <c r="B45" s="61">
        <v>0</v>
      </c>
      <c r="C45" s="61">
        <v>0</v>
      </c>
      <c r="D45" s="61">
        <v>0</v>
      </c>
      <c r="E45" s="57">
        <v>0</v>
      </c>
      <c r="F45" s="57">
        <v>0</v>
      </c>
      <c r="G45" s="61">
        <v>0</v>
      </c>
      <c r="H45" s="57">
        <v>0</v>
      </c>
      <c r="I45" s="61">
        <v>0</v>
      </c>
    </row>
    <row r="46" spans="1:9" ht="38.25" x14ac:dyDescent="0.2">
      <c r="A46" s="7" t="s">
        <v>18</v>
      </c>
      <c r="B46" s="60">
        <f>SUM(B47:B54)</f>
        <v>95607.699999999983</v>
      </c>
      <c r="C46" s="60">
        <f t="shared" ref="C46:D46" si="17">SUM(C47:C54)</f>
        <v>22572.699999999997</v>
      </c>
      <c r="D46" s="60">
        <f t="shared" si="17"/>
        <v>23374.2</v>
      </c>
      <c r="E46" s="69">
        <f>$D:$D/$B:$B*100</f>
        <v>24.44803085943915</v>
      </c>
      <c r="F46" s="69">
        <f>$D:$D/$B:$B*100</f>
        <v>24.44803085943915</v>
      </c>
      <c r="G46" s="60">
        <f t="shared" ref="G46" si="18">SUM(G47:G54)</f>
        <v>25085.1</v>
      </c>
      <c r="H46" s="69">
        <f>$D:$D/$B:$B*100</f>
        <v>24.44803085943915</v>
      </c>
      <c r="I46" s="60">
        <f t="shared" ref="I46" si="19">SUM(I47:I54)</f>
        <v>7814.3000000000011</v>
      </c>
    </row>
    <row r="47" spans="1:9" ht="51" x14ac:dyDescent="0.2">
      <c r="A47" s="4" t="s">
        <v>155</v>
      </c>
      <c r="B47" s="61">
        <v>160.9</v>
      </c>
      <c r="C47" s="61">
        <v>0</v>
      </c>
      <c r="D47" s="61">
        <v>0</v>
      </c>
      <c r="E47" s="57">
        <v>0</v>
      </c>
      <c r="F47" s="57">
        <v>0</v>
      </c>
      <c r="G47" s="61">
        <v>0</v>
      </c>
      <c r="H47" s="57">
        <v>0</v>
      </c>
      <c r="I47" s="61">
        <v>0</v>
      </c>
    </row>
    <row r="48" spans="1:9" ht="76.5" x14ac:dyDescent="0.2">
      <c r="A48" s="4" t="s">
        <v>85</v>
      </c>
      <c r="B48" s="61">
        <v>65600</v>
      </c>
      <c r="C48" s="61">
        <v>17600</v>
      </c>
      <c r="D48" s="61">
        <v>19672.2</v>
      </c>
      <c r="E48" s="57">
        <f>$D:$D/$B:$B*100</f>
        <v>29.988109756097565</v>
      </c>
      <c r="F48" s="57">
        <f>$D:$D/$C:$C*100</f>
        <v>111.77386363636363</v>
      </c>
      <c r="G48" s="61">
        <v>16126</v>
      </c>
      <c r="H48" s="57">
        <f>$D:$D/$G:$G*100</f>
        <v>121.99057422795485</v>
      </c>
      <c r="I48" s="61">
        <v>6017.3</v>
      </c>
    </row>
    <row r="49" spans="1:9" ht="38.25" x14ac:dyDescent="0.2">
      <c r="A49" s="3" t="s">
        <v>109</v>
      </c>
      <c r="B49" s="61">
        <v>17400</v>
      </c>
      <c r="C49" s="61">
        <v>2900</v>
      </c>
      <c r="D49" s="61">
        <v>2743.7</v>
      </c>
      <c r="E49" s="57">
        <f>$D:$D/$B:$B*100</f>
        <v>15.768390804597701</v>
      </c>
      <c r="F49" s="57">
        <f>$D:$D/$C:$C*100</f>
        <v>94.610344827586204</v>
      </c>
      <c r="G49" s="61">
        <v>2852</v>
      </c>
      <c r="H49" s="57">
        <f>$D:$D/$G:$G*100</f>
        <v>96.202664796633925</v>
      </c>
      <c r="I49" s="61">
        <v>1380.4</v>
      </c>
    </row>
    <row r="50" spans="1:9" ht="89.25" x14ac:dyDescent="0.2">
      <c r="A50" s="3" t="s">
        <v>148</v>
      </c>
      <c r="B50" s="61">
        <v>0</v>
      </c>
      <c r="C50" s="61">
        <v>0</v>
      </c>
      <c r="D50" s="61">
        <v>0</v>
      </c>
      <c r="E50" s="57">
        <v>0</v>
      </c>
      <c r="F50" s="57">
        <v>0</v>
      </c>
      <c r="G50" s="61">
        <v>0</v>
      </c>
      <c r="H50" s="57">
        <v>0</v>
      </c>
      <c r="I50" s="61">
        <v>0</v>
      </c>
    </row>
    <row r="51" spans="1:9" ht="19.5" customHeight="1" x14ac:dyDescent="0.2">
      <c r="A51" s="3" t="s">
        <v>19</v>
      </c>
      <c r="B51" s="61">
        <v>9.4</v>
      </c>
      <c r="C51" s="61">
        <v>0</v>
      </c>
      <c r="D51" s="61">
        <v>0</v>
      </c>
      <c r="E51" s="57">
        <f>$D:$D/$B:$B*100</f>
        <v>0</v>
      </c>
      <c r="F51" s="57">
        <v>0</v>
      </c>
      <c r="G51" s="61">
        <v>0</v>
      </c>
      <c r="H51" s="57">
        <v>0</v>
      </c>
      <c r="I51" s="61">
        <v>0</v>
      </c>
    </row>
    <row r="52" spans="1:9" ht="46.5" customHeight="1" x14ac:dyDescent="0.2">
      <c r="A52" s="4" t="s">
        <v>80</v>
      </c>
      <c r="B52" s="61">
        <v>9444.4</v>
      </c>
      <c r="C52" s="61">
        <v>1574.1</v>
      </c>
      <c r="D52" s="61">
        <v>288</v>
      </c>
      <c r="E52" s="57">
        <f>$D:$D/$B:$B*100</f>
        <v>3.0494261149464235</v>
      </c>
      <c r="F52" s="57">
        <f>$D:$D/$C:$C*100</f>
        <v>18.296169239565465</v>
      </c>
      <c r="G52" s="61">
        <v>5092.8999999999996</v>
      </c>
      <c r="H52" s="57">
        <f>$D:$D/$G:$G*100</f>
        <v>5.6549313750515422</v>
      </c>
      <c r="I52" s="61">
        <v>64.2</v>
      </c>
    </row>
    <row r="53" spans="1:9" ht="119.25" customHeight="1" x14ac:dyDescent="0.2">
      <c r="A53" s="4" t="s">
        <v>149</v>
      </c>
      <c r="B53" s="61">
        <v>1906</v>
      </c>
      <c r="C53" s="61">
        <v>317.60000000000002</v>
      </c>
      <c r="D53" s="61">
        <v>411</v>
      </c>
      <c r="E53" s="57">
        <f>$D:$D/$B:$B*100</f>
        <v>21.563483735571879</v>
      </c>
      <c r="F53" s="57">
        <f>$D:$D/$C:$C*100</f>
        <v>129.40806045340051</v>
      </c>
      <c r="G53" s="61">
        <v>691.6</v>
      </c>
      <c r="H53" s="57">
        <f>$D:$D/$G:$G*100</f>
        <v>59.42741469057259</v>
      </c>
      <c r="I53" s="61">
        <v>229.8</v>
      </c>
    </row>
    <row r="54" spans="1:9" ht="120.75" customHeight="1" x14ac:dyDescent="0.2">
      <c r="A54" s="3" t="s">
        <v>150</v>
      </c>
      <c r="B54" s="61">
        <v>1087</v>
      </c>
      <c r="C54" s="61">
        <v>181</v>
      </c>
      <c r="D54" s="61">
        <v>259.3</v>
      </c>
      <c r="E54" s="57">
        <f>$D:$D/$B:$B*100</f>
        <v>23.854645814167437</v>
      </c>
      <c r="F54" s="57">
        <f>$D:$D/$C:$C*100</f>
        <v>143.25966850828732</v>
      </c>
      <c r="G54" s="61">
        <v>322.60000000000002</v>
      </c>
      <c r="H54" s="57">
        <f>$D:$D/$G:$G*100</f>
        <v>80.378177309361433</v>
      </c>
      <c r="I54" s="61">
        <v>122.6</v>
      </c>
    </row>
    <row r="55" spans="1:9" ht="25.5" x14ac:dyDescent="0.2">
      <c r="A55" s="49" t="s">
        <v>20</v>
      </c>
      <c r="B55" s="62">
        <v>6090.9</v>
      </c>
      <c r="C55" s="62">
        <v>2265.6</v>
      </c>
      <c r="D55" s="62">
        <v>3544.1</v>
      </c>
      <c r="E55" s="69">
        <f>$D:$D/$B:$B*100</f>
        <v>58.186803263885466</v>
      </c>
      <c r="F55" s="69">
        <f>$D:$D/$C:$C*100</f>
        <v>156.43096751412429</v>
      </c>
      <c r="G55" s="62">
        <v>3118.2</v>
      </c>
      <c r="H55" s="69">
        <f>$D:$D/$G:$G*100</f>
        <v>113.65852094156885</v>
      </c>
      <c r="I55" s="62">
        <v>3511.6</v>
      </c>
    </row>
    <row r="56" spans="1:9" ht="25.5" x14ac:dyDescent="0.2">
      <c r="A56" s="46" t="s">
        <v>86</v>
      </c>
      <c r="B56" s="62">
        <v>0</v>
      </c>
      <c r="C56" s="62">
        <v>0</v>
      </c>
      <c r="D56" s="62">
        <v>0</v>
      </c>
      <c r="E56" s="69">
        <v>0</v>
      </c>
      <c r="F56" s="69">
        <v>0</v>
      </c>
      <c r="G56" s="62">
        <v>0</v>
      </c>
      <c r="H56" s="69">
        <v>0</v>
      </c>
      <c r="I56" s="62">
        <v>0</v>
      </c>
    </row>
    <row r="57" spans="1:9" ht="51" x14ac:dyDescent="0.2">
      <c r="A57" s="46" t="s">
        <v>102</v>
      </c>
      <c r="B57" s="62">
        <v>553.9</v>
      </c>
      <c r="C57" s="62">
        <v>46.2</v>
      </c>
      <c r="D57" s="62">
        <v>5.2</v>
      </c>
      <c r="E57" s="69">
        <f>$D:$D/$B:$B*100</f>
        <v>0.93879761689835717</v>
      </c>
      <c r="F57" s="69">
        <v>0</v>
      </c>
      <c r="G57" s="62">
        <v>28.3</v>
      </c>
      <c r="H57" s="69">
        <f>$D:$D/$G:$G*100</f>
        <v>18.374558303886925</v>
      </c>
      <c r="I57" s="62">
        <v>0</v>
      </c>
    </row>
    <row r="58" spans="1:9" ht="25.5" x14ac:dyDescent="0.2">
      <c r="A58" s="46" t="s">
        <v>87</v>
      </c>
      <c r="B58" s="62">
        <v>220</v>
      </c>
      <c r="C58" s="62">
        <v>50</v>
      </c>
      <c r="D58" s="62">
        <v>41009.699999999997</v>
      </c>
      <c r="E58" s="69">
        <f>$D:$D/$B:$B*100</f>
        <v>18640.772727272728</v>
      </c>
      <c r="F58" s="69">
        <f>$D:$D/$C:$C*100</f>
        <v>82019.399999999994</v>
      </c>
      <c r="G58" s="62">
        <v>139.6</v>
      </c>
      <c r="H58" s="69">
        <f>$D:$D/$G:$G*100</f>
        <v>29376.575931232088</v>
      </c>
      <c r="I58" s="62">
        <v>41085.4</v>
      </c>
    </row>
    <row r="59" spans="1:9" ht="25.5" x14ac:dyDescent="0.2">
      <c r="A59" s="7" t="s">
        <v>21</v>
      </c>
      <c r="B59" s="60">
        <f>SUM(B61,B60,B64)</f>
        <v>21221</v>
      </c>
      <c r="C59" s="60">
        <f t="shared" ref="C59:D59" si="20">SUM(C61,C60,C64)</f>
        <v>2368</v>
      </c>
      <c r="D59" s="60">
        <f t="shared" si="20"/>
        <v>1209.3999999999999</v>
      </c>
      <c r="E59" s="69">
        <f>$D:$D/$B:$B*100</f>
        <v>5.6990716742849052</v>
      </c>
      <c r="F59" s="69">
        <f>$D:$D/$C:$C*100</f>
        <v>51.072635135135123</v>
      </c>
      <c r="G59" s="60">
        <f>SUM(G61,G60,G64)</f>
        <v>1469.8</v>
      </c>
      <c r="H59" s="69">
        <f>$D:$D/$G:$G*100</f>
        <v>82.283303850864058</v>
      </c>
      <c r="I59" s="60">
        <f>SUM(I61,I60,I64)</f>
        <v>617.20000000000005</v>
      </c>
    </row>
    <row r="60" spans="1:9" ht="30" customHeight="1" x14ac:dyDescent="0.2">
      <c r="A60" s="3" t="s">
        <v>147</v>
      </c>
      <c r="B60" s="56">
        <v>0</v>
      </c>
      <c r="C60" s="56">
        <v>0</v>
      </c>
      <c r="D60" s="56">
        <v>0</v>
      </c>
      <c r="E60" s="57">
        <v>0</v>
      </c>
      <c r="F60" s="57">
        <v>0</v>
      </c>
      <c r="G60" s="56">
        <v>0</v>
      </c>
      <c r="H60" s="57">
        <v>0</v>
      </c>
      <c r="I60" s="56">
        <v>0</v>
      </c>
    </row>
    <row r="61" spans="1:9" ht="30" customHeight="1" x14ac:dyDescent="0.2">
      <c r="A61" s="3" t="s">
        <v>166</v>
      </c>
      <c r="B61" s="56">
        <f>SUM(B62:B63)</f>
        <v>19021</v>
      </c>
      <c r="C61" s="56">
        <f t="shared" ref="C61:D61" si="21">SUM(C62:C63)</f>
        <v>2000</v>
      </c>
      <c r="D61" s="56">
        <f t="shared" si="21"/>
        <v>984.3</v>
      </c>
      <c r="E61" s="57">
        <f>$D:$D/$B:$B*100</f>
        <v>5.1748067924925083</v>
      </c>
      <c r="F61" s="57">
        <f>$D:$D/$C:$C*100</f>
        <v>49.214999999999996</v>
      </c>
      <c r="G61" s="56">
        <f t="shared" ref="G61" si="22">SUM(G62:G63)</f>
        <v>1056.8</v>
      </c>
      <c r="H61" s="57">
        <f>$D:$D/$G:$G*100</f>
        <v>93.139666919000746</v>
      </c>
      <c r="I61" s="56">
        <f t="shared" ref="I61" si="23">SUM(I62:I63)</f>
        <v>446.8</v>
      </c>
    </row>
    <row r="62" spans="1:9" ht="38.25" x14ac:dyDescent="0.2">
      <c r="A62" s="48" t="s">
        <v>22</v>
      </c>
      <c r="B62" s="58">
        <v>19021</v>
      </c>
      <c r="C62" s="58">
        <v>2000</v>
      </c>
      <c r="D62" s="58">
        <v>984.3</v>
      </c>
      <c r="E62" s="59">
        <f>$D:$D/$B:$B*100</f>
        <v>5.1748067924925083</v>
      </c>
      <c r="F62" s="59">
        <f>$D:$D/$C:$C*100</f>
        <v>49.214999999999996</v>
      </c>
      <c r="G62" s="58">
        <v>990.2</v>
      </c>
      <c r="H62" s="59">
        <f>$D:$D/$G:$G*100</f>
        <v>99.404160775600886</v>
      </c>
      <c r="I62" s="58">
        <v>446.8</v>
      </c>
    </row>
    <row r="63" spans="1:9" ht="38.25" x14ac:dyDescent="0.2">
      <c r="A63" s="48" t="s">
        <v>165</v>
      </c>
      <c r="B63" s="58">
        <v>0</v>
      </c>
      <c r="C63" s="58">
        <v>0</v>
      </c>
      <c r="D63" s="58">
        <v>0</v>
      </c>
      <c r="E63" s="59">
        <v>0</v>
      </c>
      <c r="F63" s="59">
        <v>0</v>
      </c>
      <c r="G63" s="58">
        <v>66.599999999999994</v>
      </c>
      <c r="H63" s="59">
        <v>0</v>
      </c>
      <c r="I63" s="58">
        <v>0</v>
      </c>
    </row>
    <row r="64" spans="1:9" ht="14.25" customHeight="1" x14ac:dyDescent="0.2">
      <c r="A64" s="3" t="s">
        <v>23</v>
      </c>
      <c r="B64" s="61">
        <v>2200</v>
      </c>
      <c r="C64" s="61">
        <v>368</v>
      </c>
      <c r="D64" s="61">
        <v>225.1</v>
      </c>
      <c r="E64" s="57">
        <f>$D:$D/$B:$B*100</f>
        <v>10.231818181818182</v>
      </c>
      <c r="F64" s="57">
        <f t="shared" ref="F64:F69" si="24">$D:$D/$C:$C*100</f>
        <v>61.168478260869563</v>
      </c>
      <c r="G64" s="61">
        <v>413</v>
      </c>
      <c r="H64" s="57">
        <f>$D:$D/$G:$G*100</f>
        <v>54.503631961259082</v>
      </c>
      <c r="I64" s="61">
        <v>170.4</v>
      </c>
    </row>
    <row r="65" spans="1:9" ht="14.25" x14ac:dyDescent="0.2">
      <c r="A65" s="49" t="s">
        <v>24</v>
      </c>
      <c r="B65" s="60">
        <f>SUM(B66:B90)</f>
        <v>3690.8</v>
      </c>
      <c r="C65" s="60">
        <f>SUM(C66:C90)</f>
        <v>675.4</v>
      </c>
      <c r="D65" s="60">
        <f>SUM(D66:D90)</f>
        <v>754.9</v>
      </c>
      <c r="E65" s="69">
        <f>$D:$D/$B:$B*100</f>
        <v>20.453560203749863</v>
      </c>
      <c r="F65" s="69">
        <f t="shared" si="24"/>
        <v>111.77080248741487</v>
      </c>
      <c r="G65" s="60">
        <f>SUM(G66:G90)</f>
        <v>241</v>
      </c>
      <c r="H65" s="69">
        <f>$D:$D/$G:$G*100</f>
        <v>313.23651452282155</v>
      </c>
      <c r="I65" s="60">
        <f>SUM(I66:I90)</f>
        <v>265.00000000000006</v>
      </c>
    </row>
    <row r="66" spans="1:9" ht="63.75" x14ac:dyDescent="0.2">
      <c r="A66" s="3" t="s">
        <v>124</v>
      </c>
      <c r="B66" s="56">
        <v>104.8</v>
      </c>
      <c r="C66" s="56">
        <v>14.9</v>
      </c>
      <c r="D66" s="56">
        <v>5.7</v>
      </c>
      <c r="E66" s="57">
        <f>$D:$D/$B:$B*100</f>
        <v>5.4389312977099236</v>
      </c>
      <c r="F66" s="57">
        <f t="shared" si="24"/>
        <v>38.255033557046978</v>
      </c>
      <c r="G66" s="56">
        <v>8.5</v>
      </c>
      <c r="H66" s="57">
        <f>$D:$D/$G:$G*100</f>
        <v>67.058823529411768</v>
      </c>
      <c r="I66" s="56">
        <v>3.2</v>
      </c>
    </row>
    <row r="67" spans="1:9" ht="107.25" customHeight="1" x14ac:dyDescent="0.2">
      <c r="A67" s="3" t="s">
        <v>114</v>
      </c>
      <c r="B67" s="61">
        <v>415</v>
      </c>
      <c r="C67" s="61">
        <v>57</v>
      </c>
      <c r="D67" s="61">
        <v>63.4</v>
      </c>
      <c r="E67" s="57">
        <f>$D:$D/$B:$B*100</f>
        <v>15.27710843373494</v>
      </c>
      <c r="F67" s="57">
        <f t="shared" si="24"/>
        <v>111.22807017543859</v>
      </c>
      <c r="G67" s="61">
        <v>46.1</v>
      </c>
      <c r="H67" s="57">
        <f>$D:$D/$G:$G*100</f>
        <v>137.52711496746204</v>
      </c>
      <c r="I67" s="61">
        <v>35.700000000000003</v>
      </c>
    </row>
    <row r="68" spans="1:9" ht="87" customHeight="1" x14ac:dyDescent="0.2">
      <c r="A68" s="3" t="s">
        <v>130</v>
      </c>
      <c r="B68" s="61">
        <v>123</v>
      </c>
      <c r="C68" s="61">
        <v>10</v>
      </c>
      <c r="D68" s="61">
        <v>2.5</v>
      </c>
      <c r="E68" s="57">
        <f>$D:$D/$B:$B*100</f>
        <v>2.0325203252032518</v>
      </c>
      <c r="F68" s="57">
        <f t="shared" si="24"/>
        <v>25</v>
      </c>
      <c r="G68" s="61">
        <v>12.5</v>
      </c>
      <c r="H68" s="57">
        <f>$D:$D/$G:$G*100</f>
        <v>20</v>
      </c>
      <c r="I68" s="61">
        <v>1.5</v>
      </c>
    </row>
    <row r="69" spans="1:9" ht="94.5" customHeight="1" x14ac:dyDescent="0.2">
      <c r="A69" s="3" t="s">
        <v>129</v>
      </c>
      <c r="B69" s="61">
        <v>20</v>
      </c>
      <c r="C69" s="61">
        <v>5.5</v>
      </c>
      <c r="D69" s="61">
        <v>2</v>
      </c>
      <c r="E69" s="57">
        <v>0.81300813008130091</v>
      </c>
      <c r="F69" s="57">
        <f t="shared" si="24"/>
        <v>36.363636363636367</v>
      </c>
      <c r="G69" s="61">
        <v>6</v>
      </c>
      <c r="H69" s="57">
        <v>0</v>
      </c>
      <c r="I69" s="61">
        <v>0</v>
      </c>
    </row>
    <row r="70" spans="1:9" ht="94.5" customHeight="1" x14ac:dyDescent="0.2">
      <c r="A70" s="4" t="s">
        <v>141</v>
      </c>
      <c r="B70" s="61">
        <v>0</v>
      </c>
      <c r="C70" s="61">
        <v>0</v>
      </c>
      <c r="D70" s="61">
        <v>0</v>
      </c>
      <c r="E70" s="57">
        <v>0</v>
      </c>
      <c r="F70" s="57">
        <v>0</v>
      </c>
      <c r="G70" s="61">
        <v>0</v>
      </c>
      <c r="H70" s="57">
        <v>0</v>
      </c>
      <c r="I70" s="61">
        <v>0</v>
      </c>
    </row>
    <row r="71" spans="1:9" ht="85.5" customHeight="1" x14ac:dyDescent="0.2">
      <c r="A71" s="4" t="s">
        <v>127</v>
      </c>
      <c r="B71" s="61">
        <v>0</v>
      </c>
      <c r="C71" s="61">
        <v>0</v>
      </c>
      <c r="D71" s="61">
        <v>0</v>
      </c>
      <c r="E71" s="57">
        <v>0</v>
      </c>
      <c r="F71" s="57">
        <v>0</v>
      </c>
      <c r="G71" s="61">
        <v>0</v>
      </c>
      <c r="H71" s="57">
        <v>0</v>
      </c>
      <c r="I71" s="61">
        <v>0</v>
      </c>
    </row>
    <row r="72" spans="1:9" ht="84.75" customHeight="1" x14ac:dyDescent="0.2">
      <c r="A72" s="4" t="s">
        <v>142</v>
      </c>
      <c r="B72" s="61">
        <v>0</v>
      </c>
      <c r="C72" s="61">
        <v>0</v>
      </c>
      <c r="D72" s="61">
        <v>0</v>
      </c>
      <c r="E72" s="57">
        <v>0</v>
      </c>
      <c r="F72" s="57">
        <v>0</v>
      </c>
      <c r="G72" s="61">
        <v>0</v>
      </c>
      <c r="H72" s="57">
        <v>0</v>
      </c>
      <c r="I72" s="61">
        <v>0</v>
      </c>
    </row>
    <row r="73" spans="1:9" ht="106.5" customHeight="1" x14ac:dyDescent="0.2">
      <c r="A73" s="4" t="s">
        <v>115</v>
      </c>
      <c r="B73" s="61">
        <v>240</v>
      </c>
      <c r="C73" s="61">
        <v>17</v>
      </c>
      <c r="D73" s="61">
        <v>17</v>
      </c>
      <c r="E73" s="57">
        <f>$D:$D/$B:$B*100</f>
        <v>7.083333333333333</v>
      </c>
      <c r="F73" s="57">
        <f>$D:$D/$C:$C*100</f>
        <v>100</v>
      </c>
      <c r="G73" s="61">
        <v>19.5</v>
      </c>
      <c r="H73" s="57">
        <f>$D:$D/$G:$G*100</f>
        <v>87.179487179487182</v>
      </c>
      <c r="I73" s="61">
        <v>16</v>
      </c>
    </row>
    <row r="74" spans="1:9" ht="118.5" customHeight="1" x14ac:dyDescent="0.2">
      <c r="A74" s="3" t="s">
        <v>116</v>
      </c>
      <c r="B74" s="61">
        <v>10</v>
      </c>
      <c r="C74" s="61">
        <v>4.5</v>
      </c>
      <c r="D74" s="61">
        <v>4.7</v>
      </c>
      <c r="E74" s="57">
        <f>$D:$D/$B:$B*100</f>
        <v>47</v>
      </c>
      <c r="F74" s="57">
        <f>$D:$D/$C:$C*100</f>
        <v>104.44444444444446</v>
      </c>
      <c r="G74" s="61">
        <v>1.6</v>
      </c>
      <c r="H74" s="57">
        <f>$D:$D/$G:$G*100</f>
        <v>293.75</v>
      </c>
      <c r="I74" s="61">
        <v>2.5</v>
      </c>
    </row>
    <row r="75" spans="1:9" ht="96" customHeight="1" x14ac:dyDescent="0.2">
      <c r="A75" s="3" t="s">
        <v>139</v>
      </c>
      <c r="B75" s="61">
        <v>0</v>
      </c>
      <c r="C75" s="61">
        <v>0</v>
      </c>
      <c r="D75" s="61">
        <v>0</v>
      </c>
      <c r="E75" s="57">
        <v>0</v>
      </c>
      <c r="F75" s="57">
        <v>0</v>
      </c>
      <c r="G75" s="61">
        <v>0</v>
      </c>
      <c r="H75" s="57">
        <v>0</v>
      </c>
      <c r="I75" s="61">
        <v>0</v>
      </c>
    </row>
    <row r="76" spans="1:9" ht="97.5" customHeight="1" x14ac:dyDescent="0.2">
      <c r="A76" s="3" t="s">
        <v>128</v>
      </c>
      <c r="B76" s="61">
        <v>0</v>
      </c>
      <c r="C76" s="61">
        <v>0</v>
      </c>
      <c r="D76" s="61">
        <v>2.2999999999999998</v>
      </c>
      <c r="E76" s="57">
        <v>0</v>
      </c>
      <c r="F76" s="57">
        <v>0</v>
      </c>
      <c r="G76" s="61">
        <v>0</v>
      </c>
      <c r="H76" s="57">
        <v>0</v>
      </c>
      <c r="I76" s="61">
        <v>1.3</v>
      </c>
    </row>
    <row r="77" spans="1:9" ht="114.75" customHeight="1" x14ac:dyDescent="0.2">
      <c r="A77" s="3" t="s">
        <v>143</v>
      </c>
      <c r="B77" s="61">
        <v>0</v>
      </c>
      <c r="C77" s="61">
        <v>0</v>
      </c>
      <c r="D77" s="61">
        <v>0</v>
      </c>
      <c r="E77" s="57">
        <v>0</v>
      </c>
      <c r="F77" s="57">
        <v>0</v>
      </c>
      <c r="G77" s="61">
        <v>0</v>
      </c>
      <c r="H77" s="57">
        <v>0</v>
      </c>
      <c r="I77" s="61">
        <v>0</v>
      </c>
    </row>
    <row r="78" spans="1:9" ht="90" customHeight="1" x14ac:dyDescent="0.2">
      <c r="A78" s="3" t="s">
        <v>131</v>
      </c>
      <c r="B78" s="61">
        <v>207</v>
      </c>
      <c r="C78" s="61">
        <v>73.5</v>
      </c>
      <c r="D78" s="61">
        <v>119.9</v>
      </c>
      <c r="E78" s="57">
        <f>$D:$D/$B:$B*100</f>
        <v>57.922705314009661</v>
      </c>
      <c r="F78" s="57">
        <f>$D:$D/$C:$C*100</f>
        <v>163.1292517006803</v>
      </c>
      <c r="G78" s="61">
        <v>5.4</v>
      </c>
      <c r="H78" s="57">
        <f>$D:$D/$G:$G*100</f>
        <v>2220.3703703703704</v>
      </c>
      <c r="I78" s="61">
        <v>113.4</v>
      </c>
    </row>
    <row r="79" spans="1:9" ht="91.5" customHeight="1" x14ac:dyDescent="0.2">
      <c r="A79" s="3" t="s">
        <v>117</v>
      </c>
      <c r="B79" s="61">
        <v>1520</v>
      </c>
      <c r="C79" s="61">
        <v>468</v>
      </c>
      <c r="D79" s="61">
        <v>508.5</v>
      </c>
      <c r="E79" s="57">
        <f>$D:$D/$B:$B*100</f>
        <v>33.453947368421055</v>
      </c>
      <c r="F79" s="57">
        <f>$D:$D/$C:$C*100</f>
        <v>108.65384615384615</v>
      </c>
      <c r="G79" s="61">
        <v>56</v>
      </c>
      <c r="H79" s="57">
        <f>$D:$D/$G:$G*100</f>
        <v>908.03571428571422</v>
      </c>
      <c r="I79" s="61">
        <v>76.8</v>
      </c>
    </row>
    <row r="80" spans="1:9" ht="61.5" customHeight="1" x14ac:dyDescent="0.2">
      <c r="A80" s="3" t="s">
        <v>118</v>
      </c>
      <c r="B80" s="61">
        <v>300</v>
      </c>
      <c r="C80" s="61">
        <v>25</v>
      </c>
      <c r="D80" s="61">
        <v>28.1</v>
      </c>
      <c r="E80" s="57">
        <f>$D:$D/$B:$B*100</f>
        <v>9.3666666666666671</v>
      </c>
      <c r="F80" s="57">
        <f>$D:$D/$C:$C*100</f>
        <v>112.4</v>
      </c>
      <c r="G80" s="61">
        <v>79.2</v>
      </c>
      <c r="H80" s="57">
        <f>$D:$D/$G:$G*100</f>
        <v>35.479797979797979</v>
      </c>
      <c r="I80" s="61">
        <v>14.1</v>
      </c>
    </row>
    <row r="81" spans="1:12" ht="85.5" customHeight="1" x14ac:dyDescent="0.2">
      <c r="A81" s="3" t="s">
        <v>153</v>
      </c>
      <c r="B81" s="61">
        <v>700</v>
      </c>
      <c r="C81" s="61">
        <v>0</v>
      </c>
      <c r="D81" s="61">
        <v>0</v>
      </c>
      <c r="E81" s="57">
        <f>$D:$D/$B:$B*100</f>
        <v>0</v>
      </c>
      <c r="F81" s="57">
        <v>0</v>
      </c>
      <c r="G81" s="61">
        <v>6.2</v>
      </c>
      <c r="H81" s="57">
        <v>0</v>
      </c>
      <c r="I81" s="61">
        <v>0</v>
      </c>
    </row>
    <row r="82" spans="1:12" ht="95.25" customHeight="1" x14ac:dyDescent="0.2">
      <c r="A82" s="3" t="s">
        <v>154</v>
      </c>
      <c r="B82" s="61">
        <v>0</v>
      </c>
      <c r="C82" s="61">
        <v>0</v>
      </c>
      <c r="D82" s="61">
        <v>0</v>
      </c>
      <c r="E82" s="57">
        <v>0</v>
      </c>
      <c r="F82" s="57">
        <v>0</v>
      </c>
      <c r="G82" s="61">
        <v>0</v>
      </c>
      <c r="H82" s="57">
        <v>0</v>
      </c>
      <c r="I82" s="61">
        <v>0</v>
      </c>
    </row>
    <row r="83" spans="1:12" ht="54" customHeight="1" x14ac:dyDescent="0.2">
      <c r="A83" s="3" t="s">
        <v>122</v>
      </c>
      <c r="B83" s="61">
        <v>0</v>
      </c>
      <c r="C83" s="61">
        <v>0</v>
      </c>
      <c r="D83" s="61">
        <v>0</v>
      </c>
      <c r="E83" s="57">
        <v>0</v>
      </c>
      <c r="F83" s="57">
        <v>0</v>
      </c>
      <c r="G83" s="61">
        <v>0</v>
      </c>
      <c r="H83" s="57">
        <v>0</v>
      </c>
      <c r="I83" s="61">
        <v>0</v>
      </c>
    </row>
    <row r="84" spans="1:12" ht="85.5" customHeight="1" x14ac:dyDescent="0.2">
      <c r="A84" s="3" t="s">
        <v>123</v>
      </c>
      <c r="B84" s="61">
        <v>40.5</v>
      </c>
      <c r="C84" s="61">
        <v>0</v>
      </c>
      <c r="D84" s="61">
        <v>0</v>
      </c>
      <c r="E84" s="57">
        <f>$D:$D/$B:$B*100</f>
        <v>0</v>
      </c>
      <c r="F84" s="57">
        <v>0</v>
      </c>
      <c r="G84" s="61">
        <v>0</v>
      </c>
      <c r="H84" s="57">
        <v>0</v>
      </c>
      <c r="I84" s="61">
        <v>0</v>
      </c>
    </row>
    <row r="85" spans="1:12" ht="60.75" customHeight="1" x14ac:dyDescent="0.2">
      <c r="A85" s="3" t="s">
        <v>157</v>
      </c>
      <c r="B85" s="61">
        <v>0</v>
      </c>
      <c r="C85" s="61">
        <v>0</v>
      </c>
      <c r="D85" s="61">
        <v>0</v>
      </c>
      <c r="E85" s="57">
        <v>0</v>
      </c>
      <c r="F85" s="57">
        <v>0</v>
      </c>
      <c r="G85" s="61">
        <v>0</v>
      </c>
      <c r="H85" s="57">
        <v>0</v>
      </c>
      <c r="I85" s="61">
        <v>0</v>
      </c>
    </row>
    <row r="86" spans="1:12" ht="62.25" customHeight="1" x14ac:dyDescent="0.2">
      <c r="A86" s="3" t="s">
        <v>119</v>
      </c>
      <c r="B86" s="61">
        <v>10.5</v>
      </c>
      <c r="C86" s="61">
        <v>0</v>
      </c>
      <c r="D86" s="61">
        <v>0</v>
      </c>
      <c r="E86" s="57">
        <v>0</v>
      </c>
      <c r="F86" s="57">
        <v>0</v>
      </c>
      <c r="G86" s="61">
        <v>0</v>
      </c>
      <c r="H86" s="57">
        <v>0</v>
      </c>
      <c r="I86" s="61">
        <v>0</v>
      </c>
    </row>
    <row r="87" spans="1:12" ht="79.5" customHeight="1" x14ac:dyDescent="0.2">
      <c r="A87" s="3" t="s">
        <v>121</v>
      </c>
      <c r="B87" s="61">
        <v>0</v>
      </c>
      <c r="C87" s="61">
        <v>0</v>
      </c>
      <c r="D87" s="61">
        <v>0.5</v>
      </c>
      <c r="E87" s="57">
        <v>0</v>
      </c>
      <c r="F87" s="57">
        <v>0</v>
      </c>
      <c r="G87" s="61">
        <v>0</v>
      </c>
      <c r="H87" s="57">
        <v>0</v>
      </c>
      <c r="I87" s="61">
        <v>0.5</v>
      </c>
    </row>
    <row r="88" spans="1:12" ht="80.25" customHeight="1" x14ac:dyDescent="0.2">
      <c r="A88" s="3" t="s">
        <v>120</v>
      </c>
      <c r="B88" s="61">
        <v>0</v>
      </c>
      <c r="C88" s="61">
        <v>0</v>
      </c>
      <c r="D88" s="61">
        <v>0.3</v>
      </c>
      <c r="E88" s="57">
        <v>0</v>
      </c>
      <c r="F88" s="57">
        <v>0</v>
      </c>
      <c r="G88" s="61">
        <v>0</v>
      </c>
      <c r="H88" s="57">
        <v>0</v>
      </c>
      <c r="I88" s="61">
        <v>0</v>
      </c>
      <c r="L88" s="33"/>
    </row>
    <row r="89" spans="1:12" ht="109.5" customHeight="1" x14ac:dyDescent="0.2">
      <c r="A89" s="3" t="s">
        <v>126</v>
      </c>
      <c r="B89" s="61">
        <v>0</v>
      </c>
      <c r="C89" s="61">
        <v>0</v>
      </c>
      <c r="D89" s="61">
        <v>0</v>
      </c>
      <c r="E89" s="57">
        <v>0</v>
      </c>
      <c r="F89" s="57">
        <v>0</v>
      </c>
      <c r="G89" s="61">
        <v>0</v>
      </c>
      <c r="H89" s="57">
        <v>0</v>
      </c>
      <c r="I89" s="61">
        <v>0</v>
      </c>
      <c r="L89" s="33"/>
    </row>
    <row r="90" spans="1:12" ht="72.75" customHeight="1" x14ac:dyDescent="0.2">
      <c r="A90" s="3" t="s">
        <v>125</v>
      </c>
      <c r="B90" s="61">
        <v>0</v>
      </c>
      <c r="C90" s="61">
        <v>0</v>
      </c>
      <c r="D90" s="61">
        <v>0</v>
      </c>
      <c r="E90" s="57">
        <v>0</v>
      </c>
      <c r="F90" s="57">
        <v>0</v>
      </c>
      <c r="G90" s="61">
        <v>0</v>
      </c>
      <c r="H90" s="57">
        <v>0</v>
      </c>
      <c r="I90" s="61">
        <v>0</v>
      </c>
      <c r="L90" s="33"/>
    </row>
    <row r="91" spans="1:12" ht="14.25" x14ac:dyDescent="0.2">
      <c r="A91" s="5" t="s">
        <v>25</v>
      </c>
      <c r="B91" s="62">
        <v>0</v>
      </c>
      <c r="C91" s="62">
        <v>0</v>
      </c>
      <c r="D91" s="62">
        <v>-16.600000000000001</v>
      </c>
      <c r="E91" s="69">
        <v>0</v>
      </c>
      <c r="F91" s="69">
        <v>0</v>
      </c>
      <c r="G91" s="62">
        <v>-39.299999999999997</v>
      </c>
      <c r="H91" s="69">
        <f t="shared" ref="H91:H98" si="25">$D:$D/$G:$G*100</f>
        <v>42.239185750636139</v>
      </c>
      <c r="I91" s="62">
        <v>-571.79999999999995</v>
      </c>
    </row>
    <row r="92" spans="1:12" ht="14.25" x14ac:dyDescent="0.2">
      <c r="A92" s="7" t="s">
        <v>26</v>
      </c>
      <c r="B92" s="60">
        <f>B91+B65+B59+B55+B46+B43+B39+B34+B26+B7+B56+B57+B58+B21</f>
        <v>1051197.5</v>
      </c>
      <c r="C92" s="60">
        <f>C91+C65+C59+C55+C46+C43+C39+C34+C26+C7+C56+C57+C58+C21</f>
        <v>119906.2</v>
      </c>
      <c r="D92" s="60">
        <f>D91+D65+D59+D55+D46+D43+D39+D34+D26+D7+D56+D57+D58+D21</f>
        <v>161716.70000000001</v>
      </c>
      <c r="E92" s="69">
        <f t="shared" ref="E92:E98" si="26">$D:$D/$B:$B*100</f>
        <v>15.384045338768408</v>
      </c>
      <c r="F92" s="69">
        <f t="shared" ref="F92:F98" si="27">$D:$D/$C:$C*100</f>
        <v>134.86933953373554</v>
      </c>
      <c r="G92" s="60">
        <f>G91+G65+G59+G55+G46+G43+G39+G34+G26+G7+G56+G57+G58+G21</f>
        <v>119195.70000000001</v>
      </c>
      <c r="H92" s="69">
        <f t="shared" si="25"/>
        <v>135.67326673697121</v>
      </c>
      <c r="I92" s="60">
        <f>I91+I65+I59+I55+I46+I43+I39+I34+I26+I7+I56+I57+I58+I21</f>
        <v>100474.59999999999</v>
      </c>
    </row>
    <row r="93" spans="1:12" ht="14.25" x14ac:dyDescent="0.2">
      <c r="A93" s="7" t="s">
        <v>27</v>
      </c>
      <c r="B93" s="60">
        <f>B94+B99+B100+B101+B102</f>
        <v>2352811.8999999994</v>
      </c>
      <c r="C93" s="60">
        <f>C94+C99+C100+C101+C102</f>
        <v>-75322.399999999994</v>
      </c>
      <c r="D93" s="60">
        <f>D94+D99+D100+D101+D102</f>
        <v>-75446.199999999983</v>
      </c>
      <c r="E93" s="69">
        <f t="shared" si="26"/>
        <v>-3.2066396808006625</v>
      </c>
      <c r="F93" s="69">
        <f t="shared" si="27"/>
        <v>100.16436013722343</v>
      </c>
      <c r="G93" s="60">
        <f>G94+G99+G100+G101+G102</f>
        <v>188592.89999999997</v>
      </c>
      <c r="H93" s="69">
        <f t="shared" si="25"/>
        <v>-40.004793393600714</v>
      </c>
      <c r="I93" s="60">
        <f>I94+I99+I100+I101+I102</f>
        <v>166360.1</v>
      </c>
    </row>
    <row r="94" spans="1:12" ht="25.5" x14ac:dyDescent="0.2">
      <c r="A94" s="7" t="s">
        <v>28</v>
      </c>
      <c r="B94" s="60">
        <f>SUM(B95:B98)</f>
        <v>2596904.2999999998</v>
      </c>
      <c r="C94" s="60">
        <f>SUM(C95:C98)</f>
        <v>174503.30000000002</v>
      </c>
      <c r="D94" s="60">
        <f>SUM(D95:D98)</f>
        <v>174503.30000000002</v>
      </c>
      <c r="E94" s="69">
        <f t="shared" si="26"/>
        <v>6.7196661809986624</v>
      </c>
      <c r="F94" s="69">
        <f t="shared" si="27"/>
        <v>100</v>
      </c>
      <c r="G94" s="60">
        <f>SUM(G95:G98)</f>
        <v>201341.49999999997</v>
      </c>
      <c r="H94" s="69">
        <f t="shared" si="25"/>
        <v>86.670308903032932</v>
      </c>
      <c r="I94" s="60">
        <f>SUM(I95:I98)</f>
        <v>145882.1</v>
      </c>
    </row>
    <row r="95" spans="1:12" x14ac:dyDescent="0.2">
      <c r="A95" s="3" t="s">
        <v>29</v>
      </c>
      <c r="B95" s="61">
        <v>665164</v>
      </c>
      <c r="C95" s="61">
        <v>24598.400000000001</v>
      </c>
      <c r="D95" s="61">
        <v>24598.400000000001</v>
      </c>
      <c r="E95" s="57">
        <f t="shared" si="26"/>
        <v>3.6980955072733948</v>
      </c>
      <c r="F95" s="57">
        <f t="shared" si="27"/>
        <v>100</v>
      </c>
      <c r="G95" s="61">
        <v>82973.399999999994</v>
      </c>
      <c r="H95" s="57">
        <f t="shared" si="25"/>
        <v>29.646127554131812</v>
      </c>
      <c r="I95" s="61">
        <v>24598.400000000001</v>
      </c>
    </row>
    <row r="96" spans="1:12" x14ac:dyDescent="0.2">
      <c r="A96" s="3" t="s">
        <v>30</v>
      </c>
      <c r="B96" s="61">
        <v>627220.9</v>
      </c>
      <c r="C96" s="61">
        <v>9582.7000000000007</v>
      </c>
      <c r="D96" s="61">
        <v>9582.7000000000007</v>
      </c>
      <c r="E96" s="57">
        <f t="shared" si="26"/>
        <v>1.5278030435529173</v>
      </c>
      <c r="F96" s="57">
        <f t="shared" si="27"/>
        <v>100</v>
      </c>
      <c r="G96" s="61">
        <v>7897.5</v>
      </c>
      <c r="H96" s="57">
        <f t="shared" si="25"/>
        <v>121.33839822728714</v>
      </c>
      <c r="I96" s="61">
        <v>9582.7000000000007</v>
      </c>
    </row>
    <row r="97" spans="1:9" x14ac:dyDescent="0.2">
      <c r="A97" s="3" t="s">
        <v>31</v>
      </c>
      <c r="B97" s="61">
        <v>1194547.5</v>
      </c>
      <c r="C97" s="61">
        <v>130552.6</v>
      </c>
      <c r="D97" s="61">
        <v>130552.6</v>
      </c>
      <c r="E97" s="57">
        <f t="shared" si="26"/>
        <v>10.929042168687307</v>
      </c>
      <c r="F97" s="57">
        <f t="shared" si="27"/>
        <v>100</v>
      </c>
      <c r="G97" s="61">
        <v>104931.7</v>
      </c>
      <c r="H97" s="57">
        <f t="shared" si="25"/>
        <v>124.41673965064895</v>
      </c>
      <c r="I97" s="61">
        <v>101931.4</v>
      </c>
    </row>
    <row r="98" spans="1:9" x14ac:dyDescent="0.2">
      <c r="A98" s="3" t="s">
        <v>138</v>
      </c>
      <c r="B98" s="61">
        <v>109971.9</v>
      </c>
      <c r="C98" s="61">
        <v>9769.6</v>
      </c>
      <c r="D98" s="61">
        <v>9769.6</v>
      </c>
      <c r="E98" s="57">
        <f t="shared" si="26"/>
        <v>8.8837239331138242</v>
      </c>
      <c r="F98" s="57">
        <f t="shared" si="27"/>
        <v>100</v>
      </c>
      <c r="G98" s="61">
        <v>5538.9</v>
      </c>
      <c r="H98" s="57">
        <f t="shared" si="25"/>
        <v>176.38159201285455</v>
      </c>
      <c r="I98" s="61">
        <v>9769.6</v>
      </c>
    </row>
    <row r="99" spans="1:9" ht="30" customHeight="1" x14ac:dyDescent="0.2">
      <c r="A99" s="7" t="s">
        <v>108</v>
      </c>
      <c r="B99" s="62">
        <v>1178.5</v>
      </c>
      <c r="C99" s="62">
        <v>0</v>
      </c>
      <c r="D99" s="62">
        <v>0</v>
      </c>
      <c r="E99" s="69">
        <v>0</v>
      </c>
      <c r="F99" s="69">
        <v>0</v>
      </c>
      <c r="G99" s="62">
        <v>0</v>
      </c>
      <c r="H99" s="69">
        <v>0</v>
      </c>
      <c r="I99" s="62">
        <v>0</v>
      </c>
    </row>
    <row r="100" spans="1:9" ht="30" customHeight="1" x14ac:dyDescent="0.2">
      <c r="A100" s="7" t="s">
        <v>110</v>
      </c>
      <c r="B100" s="62">
        <v>4554.8</v>
      </c>
      <c r="C100" s="62">
        <v>0</v>
      </c>
      <c r="D100" s="62">
        <v>0</v>
      </c>
      <c r="E100" s="69">
        <v>0</v>
      </c>
      <c r="F100" s="69">
        <v>0</v>
      </c>
      <c r="G100" s="62">
        <v>0</v>
      </c>
      <c r="H100" s="69">
        <v>0</v>
      </c>
      <c r="I100" s="62">
        <v>0</v>
      </c>
    </row>
    <row r="101" spans="1:9" ht="66.75" customHeight="1" x14ac:dyDescent="0.2">
      <c r="A101" s="7" t="s">
        <v>106</v>
      </c>
      <c r="B101" s="62">
        <v>0</v>
      </c>
      <c r="C101" s="62">
        <v>0</v>
      </c>
      <c r="D101" s="62">
        <v>5.4</v>
      </c>
      <c r="E101" s="69">
        <v>0</v>
      </c>
      <c r="F101" s="69">
        <v>0</v>
      </c>
      <c r="G101" s="62">
        <v>133.80000000000001</v>
      </c>
      <c r="H101" s="69">
        <f>$D:$D/$G:$G*100</f>
        <v>4.0358744394618835</v>
      </c>
      <c r="I101" s="62">
        <v>5.5</v>
      </c>
    </row>
    <row r="102" spans="1:9" ht="24.75" customHeight="1" x14ac:dyDescent="0.2">
      <c r="A102" s="7" t="s">
        <v>33</v>
      </c>
      <c r="B102" s="62">
        <v>-249825.7</v>
      </c>
      <c r="C102" s="62">
        <v>-249825.7</v>
      </c>
      <c r="D102" s="62">
        <v>-249954.9</v>
      </c>
      <c r="E102" s="69">
        <f>$D:$D/$B:$B*100</f>
        <v>100.05171605643454</v>
      </c>
      <c r="F102" s="69">
        <f>$D:$D/$C:$C*100</f>
        <v>100.05171605643454</v>
      </c>
      <c r="G102" s="62">
        <v>-12882.4</v>
      </c>
      <c r="H102" s="69">
        <f>$D:$D/$G:$G*100</f>
        <v>1940.282090293734</v>
      </c>
      <c r="I102" s="62">
        <v>20472.5</v>
      </c>
    </row>
    <row r="103" spans="1:9" ht="18.75" customHeight="1" x14ac:dyDescent="0.2">
      <c r="A103" s="5" t="s">
        <v>32</v>
      </c>
      <c r="B103" s="60">
        <f>B93+B92</f>
        <v>3404009.3999999994</v>
      </c>
      <c r="C103" s="60">
        <f t="shared" ref="C103:D103" si="28">C93+C92</f>
        <v>44583.8</v>
      </c>
      <c r="D103" s="60">
        <f t="shared" si="28"/>
        <v>86270.500000000029</v>
      </c>
      <c r="E103" s="69">
        <f>$D:$D/$B:$B*100</f>
        <v>2.5343790178722783</v>
      </c>
      <c r="F103" s="69">
        <f>$D:$D/$C:$C*100</f>
        <v>193.50189979319848</v>
      </c>
      <c r="G103" s="60">
        <f t="shared" ref="G103" si="29">G93+G92</f>
        <v>307788.59999999998</v>
      </c>
      <c r="H103" s="69">
        <f>$D:$D/$G:$G*100</f>
        <v>28.029140780392787</v>
      </c>
      <c r="I103" s="60">
        <f t="shared" ref="I103" si="30">I93+I92</f>
        <v>266834.7</v>
      </c>
    </row>
    <row r="104" spans="1:9" ht="24" customHeight="1" x14ac:dyDescent="0.2">
      <c r="A104" s="70" t="s">
        <v>34</v>
      </c>
      <c r="B104" s="71"/>
      <c r="C104" s="71"/>
      <c r="D104" s="71"/>
      <c r="E104" s="71"/>
      <c r="F104" s="71"/>
      <c r="G104" s="71"/>
      <c r="H104" s="71"/>
      <c r="I104" s="72"/>
    </row>
    <row r="105" spans="1:9" ht="14.25" x14ac:dyDescent="0.2">
      <c r="A105" s="9" t="s">
        <v>35</v>
      </c>
      <c r="B105" s="60">
        <f>B106+B107+B108+B109+B110+B111+B112+B113</f>
        <v>476534.19999999995</v>
      </c>
      <c r="C105" s="60">
        <f>C106+C107+C108+C109+C110+C111+C112+C113</f>
        <v>56048.5</v>
      </c>
      <c r="D105" s="60">
        <f>D106+D107+D108+D109+D110+D111+D112+D113</f>
        <v>46955.199999999997</v>
      </c>
      <c r="E105" s="25">
        <f t="shared" ref="E105:E110" si="31">$D:$D/$B:$B*100</f>
        <v>9.8534795613830024</v>
      </c>
      <c r="F105" s="25">
        <f>$D:$D/$C:$C*100</f>
        <v>83.776015415220741</v>
      </c>
      <c r="G105" s="60">
        <f>G106+G107+G108+G109+G110+G111+G112+G113</f>
        <v>36805.5</v>
      </c>
      <c r="H105" s="25">
        <f>$D:$D/$G:$G*100</f>
        <v>127.57658502126039</v>
      </c>
      <c r="I105" s="60">
        <f>I106+I107+I108+I109+I110+I111+I112+I113</f>
        <v>34966.299999999996</v>
      </c>
    </row>
    <row r="106" spans="1:9" x14ac:dyDescent="0.2">
      <c r="A106" s="10" t="s">
        <v>36</v>
      </c>
      <c r="B106" s="56">
        <v>3700.7</v>
      </c>
      <c r="C106" s="56">
        <v>486.3</v>
      </c>
      <c r="D106" s="56">
        <v>455.6</v>
      </c>
      <c r="E106" s="28">
        <f t="shared" si="31"/>
        <v>12.311184370524497</v>
      </c>
      <c r="F106" s="28">
        <f>$D:$D/$C:$C*100</f>
        <v>93.687024470491465</v>
      </c>
      <c r="G106" s="56">
        <v>360.9</v>
      </c>
      <c r="H106" s="28">
        <f>$D:$D/$G:$G*100</f>
        <v>126.23995566638959</v>
      </c>
      <c r="I106" s="56">
        <v>397.7</v>
      </c>
    </row>
    <row r="107" spans="1:9" ht="14.25" customHeight="1" x14ac:dyDescent="0.2">
      <c r="A107" s="10" t="s">
        <v>37</v>
      </c>
      <c r="B107" s="56">
        <v>11096.4</v>
      </c>
      <c r="C107" s="56">
        <v>1402.4</v>
      </c>
      <c r="D107" s="56">
        <v>1162.2</v>
      </c>
      <c r="E107" s="28">
        <f t="shared" si="31"/>
        <v>10.473667135287121</v>
      </c>
      <c r="F107" s="28">
        <f>$D:$D/$C:$C*100</f>
        <v>82.872219053051907</v>
      </c>
      <c r="G107" s="56">
        <v>1135</v>
      </c>
      <c r="H107" s="28">
        <f>$D:$D/$G:$G*100</f>
        <v>102.39647577092512</v>
      </c>
      <c r="I107" s="56">
        <v>793.5</v>
      </c>
    </row>
    <row r="108" spans="1:9" ht="25.5" x14ac:dyDescent="0.2">
      <c r="A108" s="10" t="s">
        <v>38</v>
      </c>
      <c r="B108" s="56">
        <v>84871.7</v>
      </c>
      <c r="C108" s="56">
        <v>12755.3</v>
      </c>
      <c r="D108" s="56">
        <v>10804.8</v>
      </c>
      <c r="E108" s="28">
        <f t="shared" si="31"/>
        <v>12.730745348567307</v>
      </c>
      <c r="F108" s="28">
        <f>$D:$D/$C:$C*100</f>
        <v>84.708317326915079</v>
      </c>
      <c r="G108" s="56">
        <v>8777.1</v>
      </c>
      <c r="H108" s="28">
        <f>$D:$D/$G:$G*100</f>
        <v>123.10216358478311</v>
      </c>
      <c r="I108" s="56">
        <v>7576.2</v>
      </c>
    </row>
    <row r="109" spans="1:9" x14ac:dyDescent="0.2">
      <c r="A109" s="10" t="s">
        <v>81</v>
      </c>
      <c r="B109" s="61">
        <v>11.3</v>
      </c>
      <c r="C109" s="61">
        <v>0</v>
      </c>
      <c r="D109" s="61">
        <v>0</v>
      </c>
      <c r="E109" s="28">
        <f t="shared" si="31"/>
        <v>0</v>
      </c>
      <c r="F109" s="28">
        <v>0</v>
      </c>
      <c r="G109" s="61">
        <v>0</v>
      </c>
      <c r="H109" s="28">
        <v>0</v>
      </c>
      <c r="I109" s="61">
        <v>0</v>
      </c>
    </row>
    <row r="110" spans="1:9" ht="25.5" x14ac:dyDescent="0.2">
      <c r="A110" s="3" t="s">
        <v>39</v>
      </c>
      <c r="B110" s="56">
        <v>24048.400000000001</v>
      </c>
      <c r="C110" s="56">
        <v>2363.4</v>
      </c>
      <c r="D110" s="56">
        <v>2356</v>
      </c>
      <c r="E110" s="28">
        <f t="shared" si="31"/>
        <v>9.7969095657091518</v>
      </c>
      <c r="F110" s="28">
        <f>$D:$D/$C:$C*100</f>
        <v>99.686891766099677</v>
      </c>
      <c r="G110" s="56">
        <v>2034.6</v>
      </c>
      <c r="H110" s="28">
        <f>$D:$D/$G:$G*100</f>
        <v>115.7967167993709</v>
      </c>
      <c r="I110" s="56">
        <v>1724.8</v>
      </c>
    </row>
    <row r="111" spans="1:9" x14ac:dyDescent="0.2">
      <c r="A111" s="3" t="s">
        <v>140</v>
      </c>
      <c r="B111" s="56">
        <v>6742.6</v>
      </c>
      <c r="C111" s="56">
        <v>0</v>
      </c>
      <c r="D111" s="56">
        <v>0</v>
      </c>
      <c r="E111" s="28">
        <v>0</v>
      </c>
      <c r="F111" s="28">
        <v>0</v>
      </c>
      <c r="G111" s="56">
        <v>0</v>
      </c>
      <c r="H111" s="28">
        <v>0</v>
      </c>
      <c r="I111" s="56">
        <v>0</v>
      </c>
    </row>
    <row r="112" spans="1:9" x14ac:dyDescent="0.2">
      <c r="A112" s="10" t="s">
        <v>40</v>
      </c>
      <c r="B112" s="56">
        <v>4940</v>
      </c>
      <c r="C112" s="56">
        <v>0</v>
      </c>
      <c r="D112" s="56">
        <v>0</v>
      </c>
      <c r="E112" s="28">
        <f>$D:$D/$B:$B*100</f>
        <v>0</v>
      </c>
      <c r="F112" s="28">
        <v>0</v>
      </c>
      <c r="G112" s="56">
        <v>0</v>
      </c>
      <c r="H112" s="28">
        <v>0</v>
      </c>
      <c r="I112" s="56">
        <v>0</v>
      </c>
    </row>
    <row r="113" spans="1:9" x14ac:dyDescent="0.2">
      <c r="A113" s="3" t="s">
        <v>41</v>
      </c>
      <c r="B113" s="56">
        <v>341123.1</v>
      </c>
      <c r="C113" s="56">
        <v>39041.1</v>
      </c>
      <c r="D113" s="56">
        <v>32176.6</v>
      </c>
      <c r="E113" s="28">
        <f>$D:$D/$B:$B*100</f>
        <v>9.4325479570278308</v>
      </c>
      <c r="F113" s="28">
        <f>$D:$D/$C:$C*100</f>
        <v>82.417247464851144</v>
      </c>
      <c r="G113" s="56">
        <v>24497.9</v>
      </c>
      <c r="H113" s="28">
        <f>$D:$D/$G:$G*100</f>
        <v>131.344319309002</v>
      </c>
      <c r="I113" s="56">
        <v>24474.1</v>
      </c>
    </row>
    <row r="114" spans="1:9" ht="14.25" x14ac:dyDescent="0.2">
      <c r="A114" s="9" t="s">
        <v>42</v>
      </c>
      <c r="B114" s="62">
        <v>0</v>
      </c>
      <c r="C114" s="62">
        <v>0</v>
      </c>
      <c r="D114" s="62">
        <v>0</v>
      </c>
      <c r="E114" s="25">
        <v>0</v>
      </c>
      <c r="F114" s="25">
        <v>0</v>
      </c>
      <c r="G114" s="62">
        <v>69.2</v>
      </c>
      <c r="H114" s="25">
        <f>$D:$D/$G:$G*100</f>
        <v>0</v>
      </c>
      <c r="I114" s="62">
        <v>0</v>
      </c>
    </row>
    <row r="115" spans="1:9" ht="25.5" x14ac:dyDescent="0.2">
      <c r="A115" s="11" t="s">
        <v>43</v>
      </c>
      <c r="B115" s="62">
        <v>20267.5</v>
      </c>
      <c r="C115" s="62">
        <v>2594.1999999999998</v>
      </c>
      <c r="D115" s="62">
        <v>2173.1999999999998</v>
      </c>
      <c r="E115" s="25">
        <f>$D:$D/$B:$B*100</f>
        <v>10.7225854200074</v>
      </c>
      <c r="F115" s="25">
        <f>$D:$D/$C:$C*100</f>
        <v>83.771490247475128</v>
      </c>
      <c r="G115" s="62">
        <v>2129.6</v>
      </c>
      <c r="H115" s="25">
        <f>$D:$D/$G:$G*100</f>
        <v>102.04733283245679</v>
      </c>
      <c r="I115" s="62">
        <v>1730.9</v>
      </c>
    </row>
    <row r="116" spans="1:9" ht="14.25" x14ac:dyDescent="0.2">
      <c r="A116" s="9" t="s">
        <v>44</v>
      </c>
      <c r="B116" s="60">
        <f>B117+B118+B119+B120+B121</f>
        <v>331493.7</v>
      </c>
      <c r="C116" s="60">
        <f t="shared" ref="C116" si="32">C117+C118+C119+C120+C121</f>
        <v>12021.2</v>
      </c>
      <c r="D116" s="60">
        <f>D117+D118+D119+D120+D121</f>
        <v>10092.799999999999</v>
      </c>
      <c r="E116" s="25">
        <f>$D:$D/$B:$B*100</f>
        <v>3.044643080698064</v>
      </c>
      <c r="F116" s="25">
        <f>$D:$D/$C:$C*100</f>
        <v>83.958340265530879</v>
      </c>
      <c r="G116" s="60">
        <f>G117+G118+G119+G120+G121</f>
        <v>5430.9</v>
      </c>
      <c r="H116" s="25">
        <f>$D:$D/$G:$G*100</f>
        <v>185.84028429910327</v>
      </c>
      <c r="I116" s="60">
        <f>I117+I118+I119+I120+I121</f>
        <v>6491.2000000000007</v>
      </c>
    </row>
    <row r="117" spans="1:9" x14ac:dyDescent="0.2">
      <c r="A117" s="10" t="s">
        <v>145</v>
      </c>
      <c r="B117" s="56">
        <v>5200</v>
      </c>
      <c r="C117" s="56">
        <v>0</v>
      </c>
      <c r="D117" s="56">
        <v>0</v>
      </c>
      <c r="E117" s="28">
        <v>0</v>
      </c>
      <c r="F117" s="28">
        <v>0</v>
      </c>
      <c r="G117" s="56">
        <v>0</v>
      </c>
      <c r="H117" s="28">
        <v>0</v>
      </c>
      <c r="I117" s="56">
        <v>0</v>
      </c>
    </row>
    <row r="118" spans="1:9" x14ac:dyDescent="0.2">
      <c r="A118" s="10" t="s">
        <v>146</v>
      </c>
      <c r="B118" s="56">
        <v>0</v>
      </c>
      <c r="C118" s="56">
        <v>0</v>
      </c>
      <c r="D118" s="56">
        <v>0</v>
      </c>
      <c r="E118" s="28">
        <v>0</v>
      </c>
      <c r="F118" s="28">
        <v>0</v>
      </c>
      <c r="G118" s="56">
        <v>0</v>
      </c>
      <c r="H118" s="28">
        <v>0</v>
      </c>
      <c r="I118" s="56">
        <v>0</v>
      </c>
    </row>
    <row r="119" spans="1:9" x14ac:dyDescent="0.2">
      <c r="A119" s="10" t="s">
        <v>45</v>
      </c>
      <c r="B119" s="56">
        <v>23410.2</v>
      </c>
      <c r="C119" s="56">
        <v>1967.7</v>
      </c>
      <c r="D119" s="56">
        <v>1821.8</v>
      </c>
      <c r="E119" s="28">
        <f t="shared" ref="E119:E142" si="33">$D:$D/$B:$B*100</f>
        <v>7.7820778976685379</v>
      </c>
      <c r="F119" s="28">
        <f t="shared" ref="F119:F142" si="34">$D:$D/$C:$C*100</f>
        <v>92.585251816841989</v>
      </c>
      <c r="G119" s="56">
        <v>263.7</v>
      </c>
      <c r="H119" s="28">
        <f>$D:$D/$G:$G*100</f>
        <v>690.8608266970042</v>
      </c>
      <c r="I119" s="56">
        <v>1821.1</v>
      </c>
    </row>
    <row r="120" spans="1:9" x14ac:dyDescent="0.2">
      <c r="A120" s="12" t="s">
        <v>88</v>
      </c>
      <c r="B120" s="61">
        <v>299691.2</v>
      </c>
      <c r="C120" s="61">
        <v>10033.5</v>
      </c>
      <c r="D120" s="61">
        <v>8251</v>
      </c>
      <c r="E120" s="28">
        <f t="shared" si="33"/>
        <v>2.7531672601664647</v>
      </c>
      <c r="F120" s="28">
        <f t="shared" si="34"/>
        <v>82.234514376837595</v>
      </c>
      <c r="G120" s="61">
        <v>5167.2</v>
      </c>
      <c r="H120" s="28">
        <f>$D:$D/$G:$G*100</f>
        <v>159.68029106672861</v>
      </c>
      <c r="I120" s="61">
        <v>4650.1000000000004</v>
      </c>
    </row>
    <row r="121" spans="1:9" x14ac:dyDescent="0.2">
      <c r="A121" s="10" t="s">
        <v>46</v>
      </c>
      <c r="B121" s="56">
        <v>3192.3</v>
      </c>
      <c r="C121" s="56">
        <v>20</v>
      </c>
      <c r="D121" s="56">
        <v>20</v>
      </c>
      <c r="E121" s="28">
        <f t="shared" si="33"/>
        <v>0.62650753375309332</v>
      </c>
      <c r="F121" s="28">
        <f t="shared" si="34"/>
        <v>100</v>
      </c>
      <c r="G121" s="56">
        <v>0</v>
      </c>
      <c r="H121" s="28">
        <v>0</v>
      </c>
      <c r="I121" s="56">
        <v>20</v>
      </c>
    </row>
    <row r="122" spans="1:9" ht="14.25" x14ac:dyDescent="0.2">
      <c r="A122" s="9" t="s">
        <v>47</v>
      </c>
      <c r="B122" s="60">
        <f>B123+B124+B125+B126</f>
        <v>425516.60000000003</v>
      </c>
      <c r="C122" s="60">
        <f>C123+C124+C125+C126</f>
        <v>75511.599999999991</v>
      </c>
      <c r="D122" s="60">
        <f>D123+D124+D125+D126</f>
        <v>30864.5</v>
      </c>
      <c r="E122" s="25">
        <f t="shared" si="33"/>
        <v>7.2534185505336328</v>
      </c>
      <c r="F122" s="25">
        <f t="shared" si="34"/>
        <v>40.87385249418633</v>
      </c>
      <c r="G122" s="60">
        <f>G123+G124+G125+G126</f>
        <v>36605</v>
      </c>
      <c r="H122" s="25">
        <f>$D:$D/$G:$G*100</f>
        <v>84.317716158994671</v>
      </c>
      <c r="I122" s="60">
        <f>I123+I124+I125+I126</f>
        <v>28088.3</v>
      </c>
    </row>
    <row r="123" spans="1:9" x14ac:dyDescent="0.2">
      <c r="A123" s="10" t="s">
        <v>48</v>
      </c>
      <c r="B123" s="56">
        <v>26816</v>
      </c>
      <c r="C123" s="56">
        <v>12790.6</v>
      </c>
      <c r="D123" s="56">
        <v>90.4</v>
      </c>
      <c r="E123" s="28">
        <f t="shared" si="33"/>
        <v>0.33711217183770886</v>
      </c>
      <c r="F123" s="28">
        <f t="shared" si="34"/>
        <v>0.70676903350898312</v>
      </c>
      <c r="G123" s="56">
        <v>21276.6</v>
      </c>
      <c r="H123" s="28">
        <f>$D:$D/$G:$G*100</f>
        <v>0.42487991502401701</v>
      </c>
      <c r="I123" s="56">
        <v>90.3</v>
      </c>
    </row>
    <row r="124" spans="1:9" x14ac:dyDescent="0.2">
      <c r="A124" s="10" t="s">
        <v>49</v>
      </c>
      <c r="B124" s="56">
        <v>159927.70000000001</v>
      </c>
      <c r="C124" s="56">
        <v>52472.800000000003</v>
      </c>
      <c r="D124" s="56">
        <v>22338.799999999999</v>
      </c>
      <c r="E124" s="28">
        <f t="shared" si="33"/>
        <v>13.968061817933977</v>
      </c>
      <c r="F124" s="28">
        <f t="shared" si="34"/>
        <v>42.572151667149456</v>
      </c>
      <c r="G124" s="56">
        <v>10325.200000000001</v>
      </c>
      <c r="H124" s="28">
        <f>$D:$D/$G:$G*100</f>
        <v>216.35222562274819</v>
      </c>
      <c r="I124" s="56">
        <v>22323.5</v>
      </c>
    </row>
    <row r="125" spans="1:9" x14ac:dyDescent="0.2">
      <c r="A125" s="10" t="s">
        <v>50</v>
      </c>
      <c r="B125" s="56">
        <v>212184.6</v>
      </c>
      <c r="C125" s="56">
        <v>7007</v>
      </c>
      <c r="D125" s="56">
        <v>6566.2</v>
      </c>
      <c r="E125" s="28">
        <f t="shared" si="33"/>
        <v>3.094569539919485</v>
      </c>
      <c r="F125" s="28">
        <f t="shared" si="34"/>
        <v>93.709147994862278</v>
      </c>
      <c r="G125" s="56">
        <v>5003.2</v>
      </c>
      <c r="H125" s="28">
        <f>$D:$D/$G:$G*100</f>
        <v>131.24000639590662</v>
      </c>
      <c r="I125" s="56">
        <v>4021</v>
      </c>
    </row>
    <row r="126" spans="1:9" x14ac:dyDescent="0.2">
      <c r="A126" s="10" t="s">
        <v>51</v>
      </c>
      <c r="B126" s="56">
        <v>26588.3</v>
      </c>
      <c r="C126" s="56">
        <v>3241.2</v>
      </c>
      <c r="D126" s="56">
        <v>1869.1</v>
      </c>
      <c r="E126" s="28">
        <f t="shared" si="33"/>
        <v>7.0297837770748783</v>
      </c>
      <c r="F126" s="28">
        <f t="shared" si="34"/>
        <v>57.666913488831298</v>
      </c>
      <c r="G126" s="56">
        <v>0</v>
      </c>
      <c r="H126" s="28">
        <v>0</v>
      </c>
      <c r="I126" s="56">
        <v>1653.5</v>
      </c>
    </row>
    <row r="127" spans="1:9" ht="18.75" customHeight="1" x14ac:dyDescent="0.2">
      <c r="A127" s="13" t="s">
        <v>112</v>
      </c>
      <c r="B127" s="60">
        <f>SUM(B128:B129)</f>
        <v>16246.3</v>
      </c>
      <c r="C127" s="60">
        <f>SUM(C128:C129)</f>
        <v>313.09999999999997</v>
      </c>
      <c r="D127" s="60">
        <f>SUM(D128:D129)</f>
        <v>86.300000000000011</v>
      </c>
      <c r="E127" s="25">
        <f t="shared" si="33"/>
        <v>0.53119787274641006</v>
      </c>
      <c r="F127" s="25">
        <f t="shared" si="34"/>
        <v>27.563078888534022</v>
      </c>
      <c r="G127" s="60">
        <f>SUM(G128:G129)</f>
        <v>1409.1000000000001</v>
      </c>
      <c r="H127" s="25">
        <f t="shared" ref="H127:H142" si="35">$D:$D/$G:$G*100</f>
        <v>6.1244766162798951</v>
      </c>
      <c r="I127" s="60">
        <f>SUM(I128:I129)</f>
        <v>86.300000000000011</v>
      </c>
    </row>
    <row r="128" spans="1:9" ht="30.75" customHeight="1" x14ac:dyDescent="0.2">
      <c r="A128" s="10" t="s">
        <v>113</v>
      </c>
      <c r="B128" s="56">
        <v>2083</v>
      </c>
      <c r="C128" s="56">
        <v>40.4</v>
      </c>
      <c r="D128" s="56">
        <v>21.1</v>
      </c>
      <c r="E128" s="28">
        <f t="shared" si="33"/>
        <v>1.012962073931829</v>
      </c>
      <c r="F128" s="28">
        <f t="shared" si="34"/>
        <v>52.227722772277232</v>
      </c>
      <c r="G128" s="56">
        <v>20.2</v>
      </c>
      <c r="H128" s="28">
        <f t="shared" si="35"/>
        <v>104.45544554455446</v>
      </c>
      <c r="I128" s="56">
        <v>21.1</v>
      </c>
    </row>
    <row r="129" spans="1:9" ht="20.25" customHeight="1" x14ac:dyDescent="0.2">
      <c r="A129" s="10" t="s">
        <v>111</v>
      </c>
      <c r="B129" s="56">
        <v>14163.3</v>
      </c>
      <c r="C129" s="56">
        <v>272.7</v>
      </c>
      <c r="D129" s="56">
        <v>65.2</v>
      </c>
      <c r="E129" s="28">
        <f t="shared" si="33"/>
        <v>0.46034469368014519</v>
      </c>
      <c r="F129" s="28">
        <f t="shared" si="34"/>
        <v>23.909057572423912</v>
      </c>
      <c r="G129" s="56">
        <v>1388.9</v>
      </c>
      <c r="H129" s="28">
        <f t="shared" si="35"/>
        <v>4.6943624451004391</v>
      </c>
      <c r="I129" s="56">
        <v>65.2</v>
      </c>
    </row>
    <row r="130" spans="1:9" ht="14.25" x14ac:dyDescent="0.2">
      <c r="A130" s="13" t="s">
        <v>52</v>
      </c>
      <c r="B130" s="60">
        <f>B131+B132+B133+B134+B135</f>
        <v>1859046.4000000001</v>
      </c>
      <c r="C130" s="60">
        <f>C131+C132+C133+C134+C135</f>
        <v>204446.1</v>
      </c>
      <c r="D130" s="60">
        <f>D131+D132+D133+D134+D135</f>
        <v>203503.3</v>
      </c>
      <c r="E130" s="25">
        <f t="shared" si="33"/>
        <v>10.946649852311378</v>
      </c>
      <c r="F130" s="25">
        <f t="shared" si="34"/>
        <v>99.538851560386803</v>
      </c>
      <c r="G130" s="60">
        <f>G131+G132+G133+G134+G135</f>
        <v>183655.4</v>
      </c>
      <c r="H130" s="25">
        <f t="shared" si="35"/>
        <v>110.80714207151001</v>
      </c>
      <c r="I130" s="60">
        <f>I131+I132+I133+I134+I135</f>
        <v>151848.80000000002</v>
      </c>
    </row>
    <row r="131" spans="1:9" x14ac:dyDescent="0.2">
      <c r="A131" s="10" t="s">
        <v>53</v>
      </c>
      <c r="B131" s="56">
        <v>698050</v>
      </c>
      <c r="C131" s="56">
        <v>80254.7</v>
      </c>
      <c r="D131" s="56">
        <v>80254.7</v>
      </c>
      <c r="E131" s="28">
        <f t="shared" si="33"/>
        <v>11.49698445670081</v>
      </c>
      <c r="F131" s="28">
        <f t="shared" si="34"/>
        <v>100</v>
      </c>
      <c r="G131" s="56">
        <v>72254.7</v>
      </c>
      <c r="H131" s="28">
        <f t="shared" si="35"/>
        <v>111.07194410882614</v>
      </c>
      <c r="I131" s="56">
        <v>58966.5</v>
      </c>
    </row>
    <row r="132" spans="1:9" x14ac:dyDescent="0.2">
      <c r="A132" s="10" t="s">
        <v>54</v>
      </c>
      <c r="B132" s="56">
        <v>880352.6</v>
      </c>
      <c r="C132" s="56">
        <v>91904.4</v>
      </c>
      <c r="D132" s="56">
        <v>91869.4</v>
      </c>
      <c r="E132" s="28">
        <f t="shared" si="33"/>
        <v>10.435523221036663</v>
      </c>
      <c r="F132" s="28">
        <f t="shared" si="34"/>
        <v>99.961916948481246</v>
      </c>
      <c r="G132" s="56">
        <v>80010.7</v>
      </c>
      <c r="H132" s="28">
        <f t="shared" si="35"/>
        <v>114.82139263873457</v>
      </c>
      <c r="I132" s="56">
        <v>70065.3</v>
      </c>
    </row>
    <row r="133" spans="1:9" x14ac:dyDescent="0.2">
      <c r="A133" s="10" t="s">
        <v>107</v>
      </c>
      <c r="B133" s="56">
        <v>178848.7</v>
      </c>
      <c r="C133" s="56">
        <v>22766.6</v>
      </c>
      <c r="D133" s="56">
        <v>22756.6</v>
      </c>
      <c r="E133" s="28">
        <f t="shared" si="33"/>
        <v>12.723939284993405</v>
      </c>
      <c r="F133" s="28">
        <f t="shared" si="34"/>
        <v>99.956076006079073</v>
      </c>
      <c r="G133" s="56">
        <v>21759.200000000001</v>
      </c>
      <c r="H133" s="28">
        <f t="shared" si="35"/>
        <v>104.58380822824367</v>
      </c>
      <c r="I133" s="56">
        <v>15473.9</v>
      </c>
    </row>
    <row r="134" spans="1:9" x14ac:dyDescent="0.2">
      <c r="A134" s="10" t="s">
        <v>55</v>
      </c>
      <c r="B134" s="56">
        <v>39552.800000000003</v>
      </c>
      <c r="C134" s="56">
        <v>4112.7</v>
      </c>
      <c r="D134" s="56">
        <v>4112.7</v>
      </c>
      <c r="E134" s="28">
        <f t="shared" si="33"/>
        <v>10.397999635929693</v>
      </c>
      <c r="F134" s="28">
        <f t="shared" si="34"/>
        <v>100</v>
      </c>
      <c r="G134" s="56">
        <v>1498.4</v>
      </c>
      <c r="H134" s="28">
        <f t="shared" si="35"/>
        <v>274.47277095568603</v>
      </c>
      <c r="I134" s="56">
        <v>3605.2</v>
      </c>
    </row>
    <row r="135" spans="1:9" x14ac:dyDescent="0.2">
      <c r="A135" s="10" t="s">
        <v>56</v>
      </c>
      <c r="B135" s="56">
        <v>62242.3</v>
      </c>
      <c r="C135" s="56">
        <v>5407.7</v>
      </c>
      <c r="D135" s="61">
        <v>4509.8999999999996</v>
      </c>
      <c r="E135" s="28">
        <f t="shared" si="33"/>
        <v>7.245715534290988</v>
      </c>
      <c r="F135" s="28">
        <f t="shared" si="34"/>
        <v>83.397747656119975</v>
      </c>
      <c r="G135" s="61">
        <v>8132.4</v>
      </c>
      <c r="H135" s="28">
        <f t="shared" si="35"/>
        <v>55.455953961930064</v>
      </c>
      <c r="I135" s="61">
        <v>3737.9</v>
      </c>
    </row>
    <row r="136" spans="1:9" ht="28.5" customHeight="1" x14ac:dyDescent="0.2">
      <c r="A136" s="13" t="s">
        <v>57</v>
      </c>
      <c r="B136" s="60">
        <f>B137+B138</f>
        <v>280527.10000000003</v>
      </c>
      <c r="C136" s="60">
        <f>C137+C138</f>
        <v>29667.4</v>
      </c>
      <c r="D136" s="60">
        <f>D137+D138</f>
        <v>28993.4</v>
      </c>
      <c r="E136" s="25">
        <f t="shared" si="33"/>
        <v>10.335329456583695</v>
      </c>
      <c r="F136" s="25">
        <f t="shared" si="34"/>
        <v>97.728146045828083</v>
      </c>
      <c r="G136" s="60">
        <f>G137+G138</f>
        <v>22177.599999999999</v>
      </c>
      <c r="H136" s="25">
        <f t="shared" si="35"/>
        <v>130.73281148546283</v>
      </c>
      <c r="I136" s="60">
        <f>I137+I138</f>
        <v>19690</v>
      </c>
    </row>
    <row r="137" spans="1:9" x14ac:dyDescent="0.2">
      <c r="A137" s="10" t="s">
        <v>58</v>
      </c>
      <c r="B137" s="56">
        <v>269529.40000000002</v>
      </c>
      <c r="C137" s="56">
        <v>27860.2</v>
      </c>
      <c r="D137" s="56">
        <v>27389.7</v>
      </c>
      <c r="E137" s="28">
        <f t="shared" si="33"/>
        <v>10.162045402097137</v>
      </c>
      <c r="F137" s="28">
        <f t="shared" si="34"/>
        <v>98.311210974795586</v>
      </c>
      <c r="G137" s="56">
        <v>20838.599999999999</v>
      </c>
      <c r="H137" s="28">
        <f t="shared" si="35"/>
        <v>131.43733264230804</v>
      </c>
      <c r="I137" s="56">
        <v>18736.599999999999</v>
      </c>
    </row>
    <row r="138" spans="1:9" ht="25.5" x14ac:dyDescent="0.2">
      <c r="A138" s="10" t="s">
        <v>59</v>
      </c>
      <c r="B138" s="56">
        <v>10997.7</v>
      </c>
      <c r="C138" s="56">
        <v>1807.2</v>
      </c>
      <c r="D138" s="56">
        <v>1603.7</v>
      </c>
      <c r="E138" s="28">
        <f t="shared" si="33"/>
        <v>14.582139901979504</v>
      </c>
      <c r="F138" s="28">
        <f t="shared" si="34"/>
        <v>88.739486498450631</v>
      </c>
      <c r="G138" s="56">
        <v>1339</v>
      </c>
      <c r="H138" s="28">
        <f t="shared" si="35"/>
        <v>119.76848394324122</v>
      </c>
      <c r="I138" s="56">
        <v>953.4</v>
      </c>
    </row>
    <row r="139" spans="1:9" ht="18.75" customHeight="1" x14ac:dyDescent="0.2">
      <c r="A139" s="13" t="s">
        <v>60</v>
      </c>
      <c r="B139" s="60">
        <f>B140+B141+B142+B143</f>
        <v>131281.79999999999</v>
      </c>
      <c r="C139" s="60">
        <f>C140+C141+C142+C143</f>
        <v>10413.899999999998</v>
      </c>
      <c r="D139" s="60">
        <f>D140+D141+D142+D143</f>
        <v>9886.5999999999985</v>
      </c>
      <c r="E139" s="25">
        <f t="shared" si="33"/>
        <v>7.5308230082159131</v>
      </c>
      <c r="F139" s="25">
        <f t="shared" si="34"/>
        <v>94.936575154361009</v>
      </c>
      <c r="G139" s="60">
        <f>G140+G141+G142+G143</f>
        <v>8639.4</v>
      </c>
      <c r="H139" s="25">
        <f t="shared" si="35"/>
        <v>114.43618769821977</v>
      </c>
      <c r="I139" s="60">
        <f>I140+I141+I142+I143</f>
        <v>9764.7999999999993</v>
      </c>
    </row>
    <row r="140" spans="1:9" x14ac:dyDescent="0.2">
      <c r="A140" s="10" t="s">
        <v>61</v>
      </c>
      <c r="B140" s="56">
        <v>6330.6</v>
      </c>
      <c r="C140" s="56">
        <v>562.29999999999995</v>
      </c>
      <c r="D140" s="56">
        <v>562.29999999999995</v>
      </c>
      <c r="E140" s="28">
        <f t="shared" si="33"/>
        <v>8.8822544466559243</v>
      </c>
      <c r="F140" s="28">
        <f t="shared" si="34"/>
        <v>100</v>
      </c>
      <c r="G140" s="56">
        <v>407.3</v>
      </c>
      <c r="H140" s="28">
        <f t="shared" si="35"/>
        <v>138.05548735575741</v>
      </c>
      <c r="I140" s="56">
        <v>562.29999999999995</v>
      </c>
    </row>
    <row r="141" spans="1:9" x14ac:dyDescent="0.2">
      <c r="A141" s="10" t="s">
        <v>62</v>
      </c>
      <c r="B141" s="56">
        <v>96255.9</v>
      </c>
      <c r="C141" s="56">
        <v>9438.2999999999993</v>
      </c>
      <c r="D141" s="56">
        <v>9068.2999999999993</v>
      </c>
      <c r="E141" s="28">
        <f t="shared" si="33"/>
        <v>9.4210328925291851</v>
      </c>
      <c r="F141" s="28">
        <f t="shared" si="34"/>
        <v>96.079802506807368</v>
      </c>
      <c r="G141" s="56">
        <v>7872.4</v>
      </c>
      <c r="H141" s="28">
        <f t="shared" si="35"/>
        <v>115.19104720288603</v>
      </c>
      <c r="I141" s="56">
        <v>9068.2000000000007</v>
      </c>
    </row>
    <row r="142" spans="1:9" x14ac:dyDescent="0.2">
      <c r="A142" s="10" t="s">
        <v>63</v>
      </c>
      <c r="B142" s="61">
        <v>28695.3</v>
      </c>
      <c r="C142" s="61">
        <v>413.3</v>
      </c>
      <c r="D142" s="61">
        <v>256</v>
      </c>
      <c r="E142" s="28">
        <f t="shared" si="33"/>
        <v>0.89213216101591553</v>
      </c>
      <c r="F142" s="28">
        <f t="shared" si="34"/>
        <v>61.94047907089282</v>
      </c>
      <c r="G142" s="61">
        <v>359.7</v>
      </c>
      <c r="H142" s="28">
        <f t="shared" si="35"/>
        <v>71.170419794273016</v>
      </c>
      <c r="I142" s="61">
        <v>134.30000000000001</v>
      </c>
    </row>
    <row r="143" spans="1:9" x14ac:dyDescent="0.2">
      <c r="A143" s="10" t="s">
        <v>64</v>
      </c>
      <c r="B143" s="56">
        <v>0</v>
      </c>
      <c r="C143" s="56">
        <v>0</v>
      </c>
      <c r="D143" s="56">
        <v>0</v>
      </c>
      <c r="E143" s="28">
        <v>0</v>
      </c>
      <c r="F143" s="28">
        <v>0</v>
      </c>
      <c r="G143" s="56">
        <v>0</v>
      </c>
      <c r="H143" s="28">
        <v>0</v>
      </c>
      <c r="I143" s="56">
        <v>0</v>
      </c>
    </row>
    <row r="144" spans="1:9" ht="16.5" customHeight="1" x14ac:dyDescent="0.2">
      <c r="A144" s="13" t="s">
        <v>71</v>
      </c>
      <c r="B144" s="62">
        <f>B145+B146+B147+B148</f>
        <v>226740.69999999998</v>
      </c>
      <c r="C144" s="62">
        <f t="shared" ref="C144:D144" si="36">C145+C146+C147+C148</f>
        <v>17788.100000000002</v>
      </c>
      <c r="D144" s="62">
        <f t="shared" si="36"/>
        <v>16967.5</v>
      </c>
      <c r="E144" s="25">
        <f>$D:$D/$B:$B*100</f>
        <v>7.4832176137764428</v>
      </c>
      <c r="F144" s="25">
        <f>$D:$D/$C:$C*100</f>
        <v>95.386803537196201</v>
      </c>
      <c r="G144" s="62">
        <f t="shared" ref="G144" si="37">G145+G146+G147+G148</f>
        <v>11515.8</v>
      </c>
      <c r="H144" s="25">
        <f>$D:$D/$G:$G*100</f>
        <v>147.34104447802153</v>
      </c>
      <c r="I144" s="62">
        <f t="shared" ref="I144" si="38">I145+I146+I147+I148</f>
        <v>10950.5</v>
      </c>
    </row>
    <row r="145" spans="1:9" x14ac:dyDescent="0.2">
      <c r="A145" s="36" t="s">
        <v>72</v>
      </c>
      <c r="B145" s="61">
        <v>0</v>
      </c>
      <c r="C145" s="61">
        <v>0</v>
      </c>
      <c r="D145" s="61">
        <v>0</v>
      </c>
      <c r="E145" s="28">
        <v>0</v>
      </c>
      <c r="F145" s="28">
        <v>0</v>
      </c>
      <c r="G145" s="61">
        <v>0</v>
      </c>
      <c r="H145" s="28">
        <v>0</v>
      </c>
      <c r="I145" s="61">
        <v>0</v>
      </c>
    </row>
    <row r="146" spans="1:9" x14ac:dyDescent="0.2">
      <c r="A146" s="14" t="s">
        <v>73</v>
      </c>
      <c r="B146" s="61">
        <v>46796.4</v>
      </c>
      <c r="C146" s="61">
        <v>6225.9</v>
      </c>
      <c r="D146" s="61">
        <v>5484.2</v>
      </c>
      <c r="E146" s="28">
        <f>$D:$D/$B:$B*100</f>
        <v>11.719277551264625</v>
      </c>
      <c r="F146" s="28">
        <f>$D:$D/$C:$C*100</f>
        <v>88.086862943510184</v>
      </c>
      <c r="G146" s="61">
        <v>2731.8</v>
      </c>
      <c r="H146" s="28">
        <f>$D:$D/$G:$G*100</f>
        <v>200.75408155794713</v>
      </c>
      <c r="I146" s="61">
        <v>3942</v>
      </c>
    </row>
    <row r="147" spans="1:9" x14ac:dyDescent="0.2">
      <c r="A147" s="14" t="s">
        <v>156</v>
      </c>
      <c r="B147" s="61">
        <v>174102.39999999999</v>
      </c>
      <c r="C147" s="61">
        <v>10856</v>
      </c>
      <c r="D147" s="61">
        <v>10811</v>
      </c>
      <c r="E147" s="28">
        <f>$D:$D/$B:$B*100</f>
        <v>6.2095640266877421</v>
      </c>
      <c r="F147" s="28">
        <f>$D:$D/$C:$C*100</f>
        <v>99.585482682387621</v>
      </c>
      <c r="G147" s="61">
        <v>8253</v>
      </c>
      <c r="H147" s="28">
        <f>$D:$D/$G:$G*100</f>
        <v>130.99478977341573</v>
      </c>
      <c r="I147" s="61">
        <v>6411</v>
      </c>
    </row>
    <row r="148" spans="1:9" ht="24.75" customHeight="1" x14ac:dyDescent="0.2">
      <c r="A148" s="14" t="s">
        <v>82</v>
      </c>
      <c r="B148" s="61">
        <v>5841.9</v>
      </c>
      <c r="C148" s="61">
        <v>706.2</v>
      </c>
      <c r="D148" s="61">
        <v>672.3</v>
      </c>
      <c r="E148" s="28">
        <f>$D:$D/$B:$B*100</f>
        <v>11.508242181482052</v>
      </c>
      <c r="F148" s="28">
        <f>$D:$D/$C:$C*100</f>
        <v>95.199660152931159</v>
      </c>
      <c r="G148" s="61">
        <v>531</v>
      </c>
      <c r="H148" s="28">
        <f>$D:$D/$G:$G*100</f>
        <v>126.61016949152541</v>
      </c>
      <c r="I148" s="61">
        <v>597.5</v>
      </c>
    </row>
    <row r="149" spans="1:9" ht="25.5" x14ac:dyDescent="0.2">
      <c r="A149" s="15" t="s">
        <v>94</v>
      </c>
      <c r="B149" s="62">
        <f t="shared" ref="B149:H149" si="39">B150</f>
        <v>0</v>
      </c>
      <c r="C149" s="62">
        <f t="shared" si="39"/>
        <v>0</v>
      </c>
      <c r="D149" s="62">
        <f>D150</f>
        <v>0</v>
      </c>
      <c r="E149" s="26">
        <f t="shared" si="39"/>
        <v>0</v>
      </c>
      <c r="F149" s="26">
        <f t="shared" si="39"/>
        <v>0</v>
      </c>
      <c r="G149" s="62">
        <f t="shared" si="39"/>
        <v>0</v>
      </c>
      <c r="H149" s="26">
        <f t="shared" si="39"/>
        <v>0</v>
      </c>
      <c r="I149" s="62">
        <f>I150</f>
        <v>0</v>
      </c>
    </row>
    <row r="150" spans="1:9" ht="26.25" customHeight="1" x14ac:dyDescent="0.2">
      <c r="A150" s="14" t="s">
        <v>94</v>
      </c>
      <c r="B150" s="61">
        <v>0</v>
      </c>
      <c r="C150" s="61">
        <v>0</v>
      </c>
      <c r="D150" s="61">
        <v>0</v>
      </c>
      <c r="E150" s="28">
        <v>0</v>
      </c>
      <c r="F150" s="28">
        <v>0</v>
      </c>
      <c r="G150" s="56">
        <v>0</v>
      </c>
      <c r="H150" s="28">
        <v>0</v>
      </c>
      <c r="I150" s="61">
        <v>0</v>
      </c>
    </row>
    <row r="151" spans="1:9" ht="21" customHeight="1" x14ac:dyDescent="0.2">
      <c r="A151" s="34" t="s">
        <v>65</v>
      </c>
      <c r="B151" s="63">
        <f>B105+B114+B115+B116+B122+B127+B130+B136+B139+B144+B149</f>
        <v>3767654.3000000003</v>
      </c>
      <c r="C151" s="63">
        <f>C105+C114+C115+C116+C122+C127+C130+C136+C139+C144+C149</f>
        <v>408804.10000000003</v>
      </c>
      <c r="D151" s="63">
        <f>D105+D114+D115+D116+D122+D127+D130+D136+D139+D144+D149</f>
        <v>349522.8</v>
      </c>
      <c r="E151" s="35">
        <f>$D:$D/$B:$B*100</f>
        <v>9.2769339267671125</v>
      </c>
      <c r="F151" s="35">
        <f>$D:$D/$C:$C*100</f>
        <v>85.498848959685077</v>
      </c>
      <c r="G151" s="63">
        <f>G105+G114+G115+G116+G122+G127+G130+G136+G139+G144+G149</f>
        <v>308437.5</v>
      </c>
      <c r="H151" s="35">
        <f>$D:$D/$G:$G*100</f>
        <v>113.32046200607901</v>
      </c>
      <c r="I151" s="63">
        <f>I105+I114+I115+I116+I122+I127+I130+I136+I139+I144+I149</f>
        <v>263617.09999999998</v>
      </c>
    </row>
    <row r="152" spans="1:9" ht="24" customHeight="1" x14ac:dyDescent="0.2">
      <c r="A152" s="16" t="s">
        <v>66</v>
      </c>
      <c r="B152" s="63">
        <f>B103-B151</f>
        <v>-363644.90000000084</v>
      </c>
      <c r="C152" s="63">
        <f>C103-C151</f>
        <v>-364220.30000000005</v>
      </c>
      <c r="D152" s="63">
        <f>D103-D151</f>
        <v>-263252.29999999993</v>
      </c>
      <c r="E152" s="29"/>
      <c r="F152" s="29"/>
      <c r="G152" s="63">
        <f>G103-G151</f>
        <v>-648.90000000002328</v>
      </c>
      <c r="H152" s="47"/>
      <c r="I152" s="63">
        <f>I103-I151</f>
        <v>3217.6000000000349</v>
      </c>
    </row>
    <row r="153" spans="1:9" ht="30" customHeight="1" x14ac:dyDescent="0.2">
      <c r="A153" s="3" t="s">
        <v>67</v>
      </c>
      <c r="B153" s="61" t="s">
        <v>159</v>
      </c>
      <c r="C153" s="61"/>
      <c r="D153" s="61" t="s">
        <v>164</v>
      </c>
      <c r="E153" s="27"/>
      <c r="F153" s="27"/>
      <c r="G153" s="61"/>
      <c r="H153" s="27"/>
      <c r="I153" s="61"/>
    </row>
    <row r="154" spans="1:9" ht="17.25" customHeight="1" x14ac:dyDescent="0.25">
      <c r="A154" s="7" t="s">
        <v>68</v>
      </c>
      <c r="B154" s="62">
        <f>SUM(B156,B157)</f>
        <v>392873.6</v>
      </c>
      <c r="C154" s="61"/>
      <c r="D154" s="62">
        <f>SUM(D156,D157)</f>
        <v>129621.3</v>
      </c>
      <c r="E154" s="27"/>
      <c r="F154" s="27"/>
      <c r="G154" s="64"/>
      <c r="H154" s="32"/>
      <c r="I154" s="62">
        <f>SUM(I156,I157)</f>
        <v>3217.9000000000015</v>
      </c>
    </row>
    <row r="155" spans="1:9" x14ac:dyDescent="0.2">
      <c r="A155" s="3" t="s">
        <v>7</v>
      </c>
      <c r="B155" s="61"/>
      <c r="C155" s="61"/>
      <c r="D155" s="61"/>
      <c r="E155" s="27"/>
      <c r="F155" s="27"/>
      <c r="G155" s="61"/>
      <c r="H155" s="32"/>
      <c r="I155" s="61"/>
    </row>
    <row r="156" spans="1:9" ht="18" customHeight="1" x14ac:dyDescent="0.2">
      <c r="A156" s="8" t="s">
        <v>69</v>
      </c>
      <c r="B156" s="61">
        <v>270417.5</v>
      </c>
      <c r="C156" s="61"/>
      <c r="D156" s="61">
        <v>22607.5</v>
      </c>
      <c r="E156" s="27"/>
      <c r="F156" s="27"/>
      <c r="G156" s="61"/>
      <c r="H156" s="32"/>
      <c r="I156" s="61">
        <v>20722.2</v>
      </c>
    </row>
    <row r="157" spans="1:9" x14ac:dyDescent="0.2">
      <c r="A157" s="3" t="s">
        <v>70</v>
      </c>
      <c r="B157" s="61">
        <v>122456.1</v>
      </c>
      <c r="C157" s="61"/>
      <c r="D157" s="61">
        <v>107013.8</v>
      </c>
      <c r="E157" s="27"/>
      <c r="F157" s="27"/>
      <c r="G157" s="61"/>
      <c r="H157" s="32"/>
      <c r="I157" s="61">
        <v>-17504.3</v>
      </c>
    </row>
    <row r="158" spans="1:9" hidden="1" x14ac:dyDescent="0.2">
      <c r="A158" s="4" t="s">
        <v>92</v>
      </c>
      <c r="B158" s="65"/>
      <c r="C158" s="65"/>
      <c r="D158" s="65"/>
      <c r="E158" s="30"/>
      <c r="F158" s="30"/>
      <c r="G158" s="65"/>
      <c r="H158" s="31"/>
      <c r="I158" s="65"/>
    </row>
    <row r="159" spans="1:9" ht="12" customHeight="1" x14ac:dyDescent="0.25">
      <c r="A159" s="17"/>
    </row>
    <row r="160" spans="1:9" hidden="1" x14ac:dyDescent="0.25">
      <c r="A160" s="18"/>
      <c r="B160" s="67"/>
    </row>
    <row r="161" spans="1:9" ht="31.5" hidden="1" x14ac:dyDescent="0.25">
      <c r="A161" s="19" t="s">
        <v>100</v>
      </c>
      <c r="B161" s="68"/>
      <c r="C161" s="68"/>
      <c r="D161" s="68"/>
      <c r="E161" s="23"/>
      <c r="F161" s="23"/>
      <c r="G161" s="68"/>
      <c r="H161" s="23" t="s">
        <v>89</v>
      </c>
      <c r="I161" s="68"/>
    </row>
    <row r="162" spans="1:9" x14ac:dyDescent="0.25">
      <c r="A162" s="18"/>
      <c r="B162" s="68"/>
      <c r="C162" s="68"/>
      <c r="D162" s="68"/>
      <c r="E162" s="24"/>
      <c r="F162" s="24"/>
      <c r="G162" s="68"/>
      <c r="H162" s="24"/>
      <c r="I162" s="68"/>
    </row>
    <row r="164" spans="1:9" x14ac:dyDescent="0.25">
      <c r="A164" s="21" t="s">
        <v>93</v>
      </c>
    </row>
  </sheetData>
  <mergeCells count="14">
    <mergeCell ref="A104:I104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2025-03-05T07:44:00Z</cp:lastPrinted>
  <dcterms:created xsi:type="dcterms:W3CDTF">2010-09-10T01:16:58Z</dcterms:created>
  <dcterms:modified xsi:type="dcterms:W3CDTF">2025-03-10T02:19:01Z</dcterms:modified>
</cp:coreProperties>
</file>