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7.07.2025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C9" i="1" l="1"/>
  <c r="H10" i="1" l="1"/>
  <c r="F10" i="1"/>
  <c r="E10" i="1"/>
  <c r="H124" i="1" l="1"/>
  <c r="F123" i="1"/>
  <c r="E123" i="1"/>
  <c r="H90" i="1"/>
  <c r="H85" i="1"/>
  <c r="H89" i="1"/>
  <c r="H82" i="1"/>
  <c r="H77" i="1"/>
  <c r="H70" i="1"/>
  <c r="H96" i="1"/>
  <c r="H97" i="1"/>
  <c r="E14" i="1" l="1"/>
  <c r="H127" i="1" l="1"/>
  <c r="E107" i="1"/>
  <c r="E106" i="1"/>
  <c r="F106" i="1"/>
  <c r="F107" i="1"/>
  <c r="F105" i="1"/>
  <c r="F58" i="1"/>
  <c r="H33" i="1"/>
  <c r="F20" i="1"/>
  <c r="E20" i="1"/>
  <c r="F97" i="1" l="1"/>
  <c r="E97" i="1"/>
  <c r="F96" i="1"/>
  <c r="E96" i="1"/>
  <c r="I95" i="1"/>
  <c r="I92" i="1" s="1"/>
  <c r="G95" i="1"/>
  <c r="G92" i="1" s="1"/>
  <c r="D95" i="1"/>
  <c r="D92" i="1" s="1"/>
  <c r="C95" i="1"/>
  <c r="C92" i="1" s="1"/>
  <c r="B95" i="1"/>
  <c r="B92" i="1" s="1"/>
  <c r="H94" i="1"/>
  <c r="F95" i="1" l="1"/>
  <c r="E92" i="1"/>
  <c r="F92" i="1"/>
  <c r="H92" i="1"/>
  <c r="E95" i="1"/>
  <c r="E105" i="1" l="1"/>
  <c r="H132" i="1" l="1"/>
  <c r="H87" i="1"/>
  <c r="H88" i="1"/>
  <c r="F33" i="1"/>
  <c r="H38" i="1" l="1"/>
  <c r="H102" i="1"/>
  <c r="H153" i="1" l="1"/>
  <c r="H148" i="1"/>
  <c r="H147" i="1"/>
  <c r="H146" i="1"/>
  <c r="H135" i="1"/>
  <c r="H134" i="1"/>
  <c r="H130" i="1"/>
  <c r="H129" i="1"/>
  <c r="E147" i="1"/>
  <c r="F147" i="1"/>
  <c r="F146" i="1"/>
  <c r="F127" i="1"/>
  <c r="F126" i="1"/>
  <c r="F135" i="1"/>
  <c r="F134" i="1"/>
  <c r="H104" i="1"/>
  <c r="F108" i="1"/>
  <c r="E108" i="1"/>
  <c r="F104" i="1"/>
  <c r="F101" i="1"/>
  <c r="F102" i="1"/>
  <c r="F103" i="1"/>
  <c r="G66" i="1" l="1"/>
  <c r="B60" i="1"/>
  <c r="I62" i="1"/>
  <c r="I60" i="1" s="1"/>
  <c r="G62" i="1"/>
  <c r="G60" i="1" s="1"/>
  <c r="D62" i="1"/>
  <c r="D60" i="1" s="1"/>
  <c r="C62" i="1"/>
  <c r="C60" i="1" s="1"/>
  <c r="B62" i="1"/>
  <c r="H63" i="1"/>
  <c r="F63" i="1"/>
  <c r="E63" i="1"/>
  <c r="F62" i="1" l="1"/>
  <c r="H62" i="1"/>
  <c r="E62" i="1"/>
  <c r="I9" i="1" l="1"/>
  <c r="G9" i="1"/>
  <c r="B9" i="1"/>
  <c r="D9" i="1"/>
  <c r="F9" i="1" l="1"/>
  <c r="H9" i="1"/>
  <c r="I155" i="1"/>
  <c r="I150" i="1"/>
  <c r="I145" i="1"/>
  <c r="I142" i="1"/>
  <c r="I136" i="1"/>
  <c r="I133" i="1"/>
  <c r="I128" i="1"/>
  <c r="I122" i="1"/>
  <c r="I111" i="1"/>
  <c r="E146" i="1"/>
  <c r="E130" i="1"/>
  <c r="I157" i="1" l="1"/>
  <c r="H18" i="1"/>
  <c r="H17" i="1"/>
  <c r="F43" i="1"/>
  <c r="I100" i="1" l="1"/>
  <c r="I99" i="1" s="1"/>
  <c r="H55" i="1"/>
  <c r="H74" i="1"/>
  <c r="I66" i="1"/>
  <c r="I47" i="1"/>
  <c r="I44" i="1"/>
  <c r="I40" i="1"/>
  <c r="I37" i="1"/>
  <c r="I35" i="1" s="1"/>
  <c r="I28" i="1"/>
  <c r="I27" i="1" s="1"/>
  <c r="I22" i="1"/>
  <c r="I7" i="1"/>
  <c r="F70" i="1"/>
  <c r="F69" i="1"/>
  <c r="D47" i="1"/>
  <c r="C40" i="1"/>
  <c r="D40" i="1"/>
  <c r="G40" i="1"/>
  <c r="B40" i="1"/>
  <c r="F32" i="1"/>
  <c r="E32" i="1"/>
  <c r="F18" i="1"/>
  <c r="F17" i="1"/>
  <c r="E18" i="1"/>
  <c r="F16" i="1"/>
  <c r="F12" i="1"/>
  <c r="G100" i="1" l="1"/>
  <c r="G99" i="1" s="1"/>
  <c r="G47" i="1"/>
  <c r="G44" i="1"/>
  <c r="G37" i="1"/>
  <c r="G35" i="1" s="1"/>
  <c r="G28" i="1"/>
  <c r="G27" i="1" s="1"/>
  <c r="G22" i="1"/>
  <c r="G7" i="1"/>
  <c r="G98" i="1" l="1"/>
  <c r="G109" i="1" s="1"/>
  <c r="D160" i="1"/>
  <c r="B160" i="1"/>
  <c r="E129" i="1" l="1"/>
  <c r="H54" i="1" l="1"/>
  <c r="E17" i="1" l="1"/>
  <c r="E24" i="1" l="1"/>
  <c r="F153" i="1" l="1"/>
  <c r="E153" i="1"/>
  <c r="G150" i="1" l="1"/>
  <c r="C150" i="1"/>
  <c r="D150" i="1"/>
  <c r="B150" i="1"/>
  <c r="D37" i="1" l="1"/>
  <c r="C47" i="1" l="1"/>
  <c r="B47" i="1"/>
  <c r="H47" i="1" l="1"/>
  <c r="F47" i="1"/>
  <c r="E47" i="1"/>
  <c r="I160" i="1" l="1"/>
  <c r="H16" i="1" l="1"/>
  <c r="E16" i="1"/>
  <c r="E54" i="1" l="1"/>
  <c r="F54" i="1"/>
  <c r="I98" i="1" l="1"/>
  <c r="I109" i="1" s="1"/>
  <c r="F55" i="1"/>
  <c r="I158" i="1" l="1"/>
  <c r="E52" i="1"/>
  <c r="H50" i="1"/>
  <c r="C66" i="1" l="1"/>
  <c r="C44" i="1"/>
  <c r="C37" i="1"/>
  <c r="C35" i="1" s="1"/>
  <c r="C28" i="1"/>
  <c r="C27" i="1" s="1"/>
  <c r="C22" i="1"/>
  <c r="C7" i="1"/>
  <c r="C98" i="1" l="1"/>
  <c r="D44" i="1"/>
  <c r="G122" i="1" l="1"/>
  <c r="C122" i="1"/>
  <c r="D122" i="1"/>
  <c r="B122" i="1"/>
  <c r="D28" i="1"/>
  <c r="D27" i="1" s="1"/>
  <c r="G133" i="1" l="1"/>
  <c r="H30" i="1" l="1"/>
  <c r="H29" i="1"/>
  <c r="F132" i="1" l="1"/>
  <c r="E33" i="1"/>
  <c r="B111" i="1" l="1"/>
  <c r="C111" i="1"/>
  <c r="D111" i="1"/>
  <c r="G111" i="1"/>
  <c r="E132" i="1" l="1"/>
  <c r="F81" i="1" l="1"/>
  <c r="F30" i="1" l="1"/>
  <c r="E30" i="1"/>
  <c r="H154" i="1"/>
  <c r="H152" i="1"/>
  <c r="H126" i="1"/>
  <c r="H125" i="1"/>
  <c r="H121" i="1"/>
  <c r="H120" i="1"/>
  <c r="H34" i="1"/>
  <c r="E69" i="1"/>
  <c r="F34" i="1"/>
  <c r="H49" i="1" l="1"/>
  <c r="E43" i="1"/>
  <c r="H81" i="1" l="1"/>
  <c r="H80" i="1"/>
  <c r="H79" i="1"/>
  <c r="H75" i="1"/>
  <c r="H69" i="1"/>
  <c r="H68" i="1"/>
  <c r="H67" i="1"/>
  <c r="F67" i="1" l="1"/>
  <c r="E34" i="1"/>
  <c r="H122" i="1" l="1"/>
  <c r="B28" i="1"/>
  <c r="B27" i="1" s="1"/>
  <c r="H32" i="1"/>
  <c r="H15" i="1"/>
  <c r="F15" i="1"/>
  <c r="E15" i="1"/>
  <c r="H28" i="1" l="1"/>
  <c r="E28" i="1"/>
  <c r="F28" i="1"/>
  <c r="D145" i="1"/>
  <c r="C145" i="1"/>
  <c r="B145" i="1"/>
  <c r="G145" i="1"/>
  <c r="H145" i="1" l="1"/>
  <c r="F27" i="1"/>
  <c r="E27" i="1"/>
  <c r="H27" i="1"/>
  <c r="E118" i="1"/>
  <c r="E115" i="1"/>
  <c r="H107" i="1"/>
  <c r="E85" i="1"/>
  <c r="F79" i="1"/>
  <c r="F75" i="1"/>
  <c r="E67" i="1"/>
  <c r="E113" i="1" l="1"/>
  <c r="H11" i="1" l="1"/>
  <c r="E82" i="1" l="1"/>
  <c r="B66" i="1"/>
  <c r="D66" i="1"/>
  <c r="E79" i="1"/>
  <c r="C133" i="1"/>
  <c r="D133" i="1"/>
  <c r="H133" i="1" s="1"/>
  <c r="B133" i="1"/>
  <c r="E134" i="1"/>
  <c r="E8" i="1"/>
  <c r="F8" i="1"/>
  <c r="H8" i="1"/>
  <c r="B7" i="1"/>
  <c r="D7" i="1"/>
  <c r="E11" i="1"/>
  <c r="F11" i="1"/>
  <c r="E12" i="1"/>
  <c r="H12" i="1"/>
  <c r="F14" i="1"/>
  <c r="H14" i="1"/>
  <c r="B22" i="1"/>
  <c r="D22" i="1"/>
  <c r="E23" i="1"/>
  <c r="F23" i="1"/>
  <c r="H23" i="1"/>
  <c r="F24" i="1"/>
  <c r="H24" i="1"/>
  <c r="E25" i="1"/>
  <c r="F25" i="1"/>
  <c r="H25" i="1"/>
  <c r="E26" i="1"/>
  <c r="F26" i="1"/>
  <c r="H26" i="1"/>
  <c r="E29" i="1"/>
  <c r="F29" i="1"/>
  <c r="E36" i="1"/>
  <c r="F36" i="1"/>
  <c r="H36" i="1"/>
  <c r="B37" i="1"/>
  <c r="B35" i="1" s="1"/>
  <c r="D35" i="1"/>
  <c r="E38" i="1"/>
  <c r="F38" i="1"/>
  <c r="E39" i="1"/>
  <c r="F39" i="1"/>
  <c r="H39" i="1"/>
  <c r="E41" i="1"/>
  <c r="E40" i="1" s="1"/>
  <c r="F41" i="1"/>
  <c r="F40" i="1" s="1"/>
  <c r="H41" i="1"/>
  <c r="H40" i="1" s="1"/>
  <c r="B44" i="1"/>
  <c r="E49" i="1"/>
  <c r="F49" i="1"/>
  <c r="E50" i="1"/>
  <c r="F50" i="1"/>
  <c r="E53" i="1"/>
  <c r="F53" i="1"/>
  <c r="H53" i="1"/>
  <c r="E55" i="1"/>
  <c r="E56" i="1"/>
  <c r="F56" i="1"/>
  <c r="H56" i="1"/>
  <c r="E58" i="1"/>
  <c r="H58" i="1"/>
  <c r="E59" i="1"/>
  <c r="F59" i="1"/>
  <c r="H59" i="1"/>
  <c r="E65" i="1"/>
  <c r="F65" i="1"/>
  <c r="H65" i="1"/>
  <c r="E68" i="1"/>
  <c r="F68" i="1"/>
  <c r="E74" i="1"/>
  <c r="F74" i="1"/>
  <c r="E75" i="1"/>
  <c r="E80" i="1"/>
  <c r="F80" i="1"/>
  <c r="E81" i="1"/>
  <c r="B100" i="1"/>
  <c r="B99" i="1" s="1"/>
  <c r="C100" i="1"/>
  <c r="C99" i="1" s="1"/>
  <c r="D100" i="1"/>
  <c r="D99" i="1" s="1"/>
  <c r="E101" i="1"/>
  <c r="H101" i="1"/>
  <c r="E102" i="1"/>
  <c r="E103" i="1"/>
  <c r="H103" i="1"/>
  <c r="E104" i="1"/>
  <c r="H108" i="1"/>
  <c r="E112" i="1"/>
  <c r="F112" i="1"/>
  <c r="H112" i="1"/>
  <c r="F113" i="1"/>
  <c r="H113" i="1"/>
  <c r="E114" i="1"/>
  <c r="F114" i="1"/>
  <c r="H114" i="1"/>
  <c r="E116" i="1"/>
  <c r="F116" i="1"/>
  <c r="H116" i="1"/>
  <c r="E119" i="1"/>
  <c r="F119" i="1"/>
  <c r="H119" i="1"/>
  <c r="E121" i="1"/>
  <c r="F121" i="1"/>
  <c r="E125" i="1"/>
  <c r="F125" i="1"/>
  <c r="E126" i="1"/>
  <c r="E127" i="1"/>
  <c r="B128" i="1"/>
  <c r="C128" i="1"/>
  <c r="D128" i="1"/>
  <c r="G128" i="1"/>
  <c r="F129" i="1"/>
  <c r="F130" i="1"/>
  <c r="E131" i="1"/>
  <c r="F131" i="1"/>
  <c r="H131" i="1"/>
  <c r="E135" i="1"/>
  <c r="B136" i="1"/>
  <c r="C136" i="1"/>
  <c r="D136" i="1"/>
  <c r="G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B142" i="1"/>
  <c r="C142" i="1"/>
  <c r="D142" i="1"/>
  <c r="G142" i="1"/>
  <c r="E143" i="1"/>
  <c r="F143" i="1"/>
  <c r="H143" i="1"/>
  <c r="E144" i="1"/>
  <c r="F144" i="1"/>
  <c r="H144" i="1"/>
  <c r="E148" i="1"/>
  <c r="F148" i="1"/>
  <c r="E152" i="1"/>
  <c r="F152" i="1"/>
  <c r="E154" i="1"/>
  <c r="F154" i="1"/>
  <c r="B155" i="1"/>
  <c r="C155" i="1"/>
  <c r="D155" i="1"/>
  <c r="E155" i="1"/>
  <c r="F155" i="1"/>
  <c r="G155" i="1"/>
  <c r="H155" i="1"/>
  <c r="F133" i="1" l="1"/>
  <c r="D98" i="1"/>
  <c r="B98" i="1"/>
  <c r="B109" i="1" s="1"/>
  <c r="E35" i="1"/>
  <c r="F35" i="1"/>
  <c r="F37" i="1"/>
  <c r="H35" i="1"/>
  <c r="H66" i="1"/>
  <c r="E111" i="1"/>
  <c r="E60" i="1"/>
  <c r="E150" i="1"/>
  <c r="E145" i="1"/>
  <c r="F128" i="1"/>
  <c r="G157" i="1"/>
  <c r="F150" i="1"/>
  <c r="F145" i="1"/>
  <c r="H136" i="1"/>
  <c r="H150" i="1"/>
  <c r="C157" i="1"/>
  <c r="E122" i="1"/>
  <c r="F99" i="1"/>
  <c r="H60" i="1"/>
  <c r="B157" i="1"/>
  <c r="H7" i="1"/>
  <c r="F60" i="1"/>
  <c r="F136" i="1"/>
  <c r="E128" i="1"/>
  <c r="E100" i="1"/>
  <c r="E136" i="1"/>
  <c r="F100" i="1"/>
  <c r="E142" i="1"/>
  <c r="E133" i="1"/>
  <c r="D157" i="1"/>
  <c r="E37" i="1"/>
  <c r="H37" i="1"/>
  <c r="F22" i="1"/>
  <c r="E7" i="1"/>
  <c r="H99" i="1"/>
  <c r="F7" i="1"/>
  <c r="H111" i="1"/>
  <c r="F122" i="1"/>
  <c r="F66" i="1"/>
  <c r="E22" i="1"/>
  <c r="F142" i="1"/>
  <c r="H142" i="1"/>
  <c r="H128" i="1"/>
  <c r="E66" i="1"/>
  <c r="F111" i="1"/>
  <c r="E99" i="1"/>
  <c r="H100" i="1"/>
  <c r="H22" i="1"/>
  <c r="D109" i="1" l="1"/>
  <c r="D158" i="1" s="1"/>
  <c r="H98" i="1"/>
  <c r="C109" i="1"/>
  <c r="C158" i="1" s="1"/>
  <c r="G158" i="1"/>
  <c r="E157" i="1"/>
  <c r="F157" i="1"/>
  <c r="H157" i="1"/>
  <c r="B158" i="1"/>
  <c r="E98" i="1"/>
  <c r="F98" i="1" l="1"/>
  <c r="H109" i="1"/>
  <c r="E109" i="1"/>
  <c r="F109" i="1"/>
</calcChain>
</file>

<file path=xl/sharedStrings.xml><?xml version="1.0" encoding="utf-8"?>
<sst xmlns="http://schemas.openxmlformats.org/spreadsheetml/2006/main" count="175" uniqueCount="174">
  <si>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</si>
  <si>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</si>
  <si>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</si>
  <si>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</si>
  <si>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</si>
  <si>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</si>
  <si>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</si>
  <si>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</si>
  <si>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</si>
  <si>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</si>
  <si>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</si>
  <si>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</si>
  <si>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</si>
  <si>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</si>
  <si>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</si>
  <si>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</si>
  <si>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</si>
  <si>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</si>
  <si>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</si>
  <si>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</si>
  <si>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</si>
  <si>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</si>
  <si>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</si>
  <si>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</si>
  <si>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</si>
  <si>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</si>
  <si>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</si>
  <si>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</si>
  <si>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</si>
  <si>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</si>
  <si>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</si>
  <si>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</si>
  <si>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</si>
  <si>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</si>
  <si>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</si>
  <si>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</si>
  <si>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</si>
  <si>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</si>
  <si>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</si>
  <si>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</si>
  <si>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</si>
  <si>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</si>
  <si>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</si>
  <si>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</si>
  <si>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</si>
  <si>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</si>
  <si>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</si>
  <si>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</si>
  <si>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</si>
  <si>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</si>
  <si>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</si>
  <si>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</si>
  <si>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</si>
  <si>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</si>
  <si>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</si>
  <si>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</si>
  <si>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</si>
  <si>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</si>
  <si>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</si>
  <si>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</si>
  <si>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</si>
  <si>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</si>
  <si>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</si>
  <si>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</si>
  <si>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</si>
  <si>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</si>
  <si>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</si>
  <si>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</si>
  <si>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</si>
  <si>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</si>
  <si>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</si>
  <si>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</si>
  <si>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</si>
  <si>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</si>
  <si>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</si>
  <si>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</si>
  <si>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</si>
  <si>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</si>
  <si>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</si>
  <si>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</si>
  <si>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</si>
  <si>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</si>
  <si>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</si>
  <si>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</si>
  <si>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</si>
  <si>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</si>
  <si>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</si>
  <si>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</si>
  <si>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</si>
  <si>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</si>
  <si>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</si>
  <si>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</si>
  <si>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</si>
  <si>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</si>
  <si>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</si>
  <si>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</si>
  <si>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</si>
  <si>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</si>
  <si>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</si>
  <si>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</si>
  <si>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</si>
  <si>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</si>
  <si>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</si>
  <si>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</si>
  <si>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</si>
  <si>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</si>
  <si>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</si>
  <si>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</si>
  <si>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</si>
  <si>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</si>
  <si>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</si>
  <si>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</si>
  <si>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</si>
  <si>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</si>
  <si>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</si>
  <si>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</si>
  <si>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</si>
  <si>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</si>
  <si>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</si>
  <si>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</si>
  <si>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</si>
  <si>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</si>
  <si>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</si>
  <si>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</si>
  <si>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</si>
  <si>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</si>
  <si>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</si>
  <si>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</si>
  <si>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</si>
  <si>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</si>
  <si>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</si>
  <si>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</si>
  <si>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</si>
  <si>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</si>
  <si>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</si>
  <si>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</si>
  <si>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</si>
  <si>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</si>
  <si>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</si>
  <si>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</si>
  <si>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</si>
  <si>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</si>
  <si>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</si>
  <si>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</si>
  <si>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</si>
  <si>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</si>
  <si>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</si>
  <si>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</si>
  <si>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</si>
  <si>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</si>
  <si>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2024г.</t>
  </si>
  <si>
    <t>На 01.01.2025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</si>
  <si>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</si>
  <si>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</si>
  <si>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Невыясненные поступления, зачисляемые в бюджеты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</si>
  <si>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</si>
  <si>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</si>
  <si>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</si>
  <si>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</si>
  <si>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Налог на прибыль, зачисляемый в бюджеты субъектов РФ (1010101)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</si>
  <si>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 (1010201)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</si>
  <si>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 (1010202)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</si>
  <si>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(10102021)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</si>
  <si>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(1010204)</t>
  </si>
  <si>
    <t xml:space="preserve"> - с доходов, полученных физ. лицами в соответствии со ст. 228 НК РФ (1010203)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</si>
  <si>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 (1010208)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</si>
  <si>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(1010213)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</si>
  <si>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(1010214)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</si>
  <si>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(1010215)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</si>
  <si>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(1010221)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</si>
  <si>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(1010223)</t>
  </si>
  <si>
    <t>на 01 июля 2025 года</t>
  </si>
  <si>
    <t>План за 6 месяцев 2025г.</t>
  </si>
  <si>
    <t>На 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</si>
</sst>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5" fontId="2" fillId="0" borderId="0" xfId="0" applyNumberFormat="1" applyFont="1" applyFill="1"/>
    <xf numFmtId="165" fontId="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1" xfId="0" applyNumberFormat="1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6" fontId="2" fillId="0" borderId="1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justify"/>
      <protection locked="0"/>
    </xf>
    <xf numFmtId="165" fontId="5" fillId="0" borderId="0" xfId="0" applyNumberFormat="1" applyFont="1" applyFill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tabSelected="1" topLeftCell="A148" zoomScaleNormal="100" workbookViewId="0">
      <selection activeCell="G163" sqref="G163"/>
    </sheetView>
  </sheetViews>
  <sheetFormatPr defaultRowHeight="15" x14ac:dyDescent="0.25"/>
  <cols>
    <col min="1" max="1" width="44.85546875" style="20" customWidth="1"/>
    <col min="2" max="4" width="15.140625" style="70" customWidth="1"/>
    <col min="5" max="5" width="10.5703125" style="21" customWidth="1"/>
    <col min="6" max="6" width="11.85546875" style="21" customWidth="1"/>
    <col min="7" max="7" width="13.7109375" style="70" customWidth="1"/>
    <col min="8" max="8" width="9.28515625" style="21" customWidth="1"/>
    <col min="9" max="9" width="13.42578125" style="70" customWidth="1"/>
    <col min="10" max="13" width="9.140625" style="20"/>
    <col min="14" max="14" width="12.140625" style="20" customWidth="1"/>
    <col min="15" max="16384" width="9.140625" style="20"/>
  </cols>
  <sheetData>
    <row r="1" spans="1:11" ht="23.2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57"/>
    </row>
    <row r="2" spans="1:11" ht="19.5" customHeight="1" x14ac:dyDescent="0.25">
      <c r="A2" s="77" t="s">
        <v>171</v>
      </c>
      <c r="B2" s="77"/>
      <c r="C2" s="77"/>
      <c r="D2" s="77"/>
      <c r="E2" s="77"/>
      <c r="F2" s="77"/>
      <c r="G2" s="77"/>
      <c r="H2" s="77"/>
      <c r="I2" s="58"/>
    </row>
    <row r="3" spans="1:11" ht="5.25" hidden="1" customHeight="1" x14ac:dyDescent="0.25">
      <c r="A3" s="78" t="s">
        <v>1</v>
      </c>
      <c r="B3" s="78"/>
      <c r="C3" s="78"/>
      <c r="D3" s="78"/>
      <c r="E3" s="78"/>
      <c r="F3" s="78"/>
      <c r="G3" s="78"/>
      <c r="H3" s="78"/>
      <c r="I3" s="59"/>
    </row>
    <row r="4" spans="1:11" ht="70.5" customHeight="1" thickBot="1" x14ac:dyDescent="0.25">
      <c r="A4" s="39" t="s">
        <v>2</v>
      </c>
      <c r="B4" s="60" t="s">
        <v>3</v>
      </c>
      <c r="C4" s="60" t="s">
        <v>172</v>
      </c>
      <c r="D4" s="60" t="s">
        <v>75</v>
      </c>
      <c r="E4" s="40" t="s">
        <v>74</v>
      </c>
      <c r="F4" s="40" t="s">
        <v>76</v>
      </c>
      <c r="G4" s="60" t="s">
        <v>150</v>
      </c>
      <c r="H4" s="41" t="s">
        <v>73</v>
      </c>
      <c r="I4" s="60" t="s">
        <v>78</v>
      </c>
    </row>
    <row r="5" spans="1:11" ht="18" customHeight="1" thickBot="1" x14ac:dyDescent="0.25">
      <c r="A5" s="42">
        <v>1</v>
      </c>
      <c r="B5" s="61">
        <v>2</v>
      </c>
      <c r="C5" s="61">
        <v>3</v>
      </c>
      <c r="D5" s="61">
        <v>4</v>
      </c>
      <c r="E5" s="43">
        <v>5</v>
      </c>
      <c r="F5" s="43">
        <v>6</v>
      </c>
      <c r="G5" s="61">
        <v>7</v>
      </c>
      <c r="H5" s="44">
        <v>8</v>
      </c>
      <c r="I5" s="62">
        <v>9</v>
      </c>
    </row>
    <row r="6" spans="1:11" ht="24.75" customHeight="1" x14ac:dyDescent="0.2">
      <c r="A6" s="79" t="s">
        <v>4</v>
      </c>
      <c r="B6" s="80"/>
      <c r="C6" s="80"/>
      <c r="D6" s="80"/>
      <c r="E6" s="80"/>
      <c r="F6" s="80"/>
      <c r="G6" s="80"/>
      <c r="H6" s="80"/>
      <c r="I6" s="81"/>
    </row>
    <row r="7" spans="1:11" ht="14.25" x14ac:dyDescent="0.2">
      <c r="A7" s="5" t="s">
        <v>5</v>
      </c>
      <c r="B7" s="51">
        <f>B8+B9</f>
        <v>628270.30000000005</v>
      </c>
      <c r="C7" s="51">
        <f>C8+C9</f>
        <v>269762.09999999998</v>
      </c>
      <c r="D7" s="51">
        <f>D8+D9</f>
        <v>256014.30000000002</v>
      </c>
      <c r="E7" s="51">
        <f>$D:$D/$B:$B*100</f>
        <v>40.749069309817763</v>
      </c>
      <c r="F7" s="51">
        <f>$D:$D/$C:$C*100</f>
        <v>94.903731843724543</v>
      </c>
      <c r="G7" s="51">
        <f>G8+G9</f>
        <v>230016.9</v>
      </c>
      <c r="H7" s="51">
        <f>$D:$D/$G:$G*100</f>
        <v>111.30238691157042</v>
      </c>
      <c r="I7" s="51">
        <f>I8+I9</f>
        <v>55946.9</v>
      </c>
    </row>
    <row r="8" spans="1:11" ht="25.5" x14ac:dyDescent="0.2">
      <c r="A8" s="56" t="s">
        <v>159</v>
      </c>
      <c r="B8" s="63">
        <v>14385</v>
      </c>
      <c r="C8" s="63">
        <v>10300</v>
      </c>
      <c r="D8" s="63">
        <v>12765</v>
      </c>
      <c r="E8" s="51">
        <f>$D:$D/$B:$B*100</f>
        <v>88.738269030239834</v>
      </c>
      <c r="F8" s="51">
        <f>$D:$D/$C:$C*100</f>
        <v>123.93203883495146</v>
      </c>
      <c r="G8" s="63">
        <v>5897.3</v>
      </c>
      <c r="H8" s="51">
        <f>$D:$D/$G:$G*100</f>
        <v>216.45498787580757</v>
      </c>
      <c r="I8" s="63">
        <v>2018</v>
      </c>
    </row>
    <row r="9" spans="1:11" ht="12.75" customHeight="1" x14ac:dyDescent="0.2">
      <c r="A9" s="84" t="s">
        <v>77</v>
      </c>
      <c r="B9" s="82">
        <f>SUM(B11:B21)</f>
        <v>613885.30000000005</v>
      </c>
      <c r="C9" s="82">
        <f>SUM(C11:C21)</f>
        <v>259462.1</v>
      </c>
      <c r="D9" s="82">
        <f>SUM(D11:D21)</f>
        <v>243249.30000000002</v>
      </c>
      <c r="E9" s="82">
        <v>28.895402996299492</v>
      </c>
      <c r="F9" s="82">
        <f t="shared" ref="F9:F10" si="0">$D:$D/$C:$C*100</f>
        <v>93.751380259390487</v>
      </c>
      <c r="G9" s="82">
        <f>SUM(G11:G21)</f>
        <v>224119.6</v>
      </c>
      <c r="H9" s="82">
        <f t="shared" ref="H9:H10" si="1">$D:$D/$G:$G*100</f>
        <v>108.53548730231537</v>
      </c>
      <c r="I9" s="82">
        <f>SUM(I11:I21)</f>
        <v>53928.9</v>
      </c>
    </row>
    <row r="10" spans="1:11" ht="12.75" customHeight="1" x14ac:dyDescent="0.2">
      <c r="A10" s="85"/>
      <c r="B10" s="83"/>
      <c r="C10" s="83"/>
      <c r="D10" s="83"/>
      <c r="E10" s="83" t="e">
        <f t="shared" ref="E10" si="2">$D:$D/$B:$B*100</f>
        <v>#DIV/0!</v>
      </c>
      <c r="F10" s="83" t="e">
        <f t="shared" si="0"/>
        <v>#DIV/0!</v>
      </c>
      <c r="G10" s="83"/>
      <c r="H10" s="83" t="e">
        <f t="shared" si="1"/>
        <v>#DIV/0!</v>
      </c>
      <c r="I10" s="83"/>
    </row>
    <row r="11" spans="1:11" ht="51" customHeight="1" x14ac:dyDescent="0.2">
      <c r="A11" s="1" t="s">
        <v>160</v>
      </c>
      <c r="B11" s="64">
        <v>351033</v>
      </c>
      <c r="C11" s="64">
        <v>149350</v>
      </c>
      <c r="D11" s="64">
        <v>133340.5</v>
      </c>
      <c r="E11" s="48">
        <f>$D:$D/$B:$B*100</f>
        <v>37.985175182960006</v>
      </c>
      <c r="F11" s="48">
        <f>$D:$D/$C:$C*100</f>
        <v>89.280549045865428</v>
      </c>
      <c r="G11" s="64">
        <v>212906.7</v>
      </c>
      <c r="H11" s="48">
        <f>$D:$D/$G:$G*100</f>
        <v>62.628606802885955</v>
      </c>
      <c r="I11" s="64">
        <v>31908.1</v>
      </c>
      <c r="K11" s="55"/>
    </row>
    <row r="12" spans="1:11" ht="89.25" x14ac:dyDescent="0.2">
      <c r="A12" s="2" t="s">
        <v>161</v>
      </c>
      <c r="B12" s="64">
        <v>2113.6999999999998</v>
      </c>
      <c r="C12" s="64">
        <v>1165.5</v>
      </c>
      <c r="D12" s="64">
        <v>1129.5999999999999</v>
      </c>
      <c r="E12" s="48">
        <f>$D:$D/$B:$B*100</f>
        <v>53.441831858825765</v>
      </c>
      <c r="F12" s="48">
        <f>$D:$D/$C:$C*100</f>
        <v>96.919776919776908</v>
      </c>
      <c r="G12" s="64">
        <v>1221</v>
      </c>
      <c r="H12" s="48">
        <f>$D:$D/$G:$G*100</f>
        <v>92.514332514332509</v>
      </c>
      <c r="I12" s="64">
        <v>63.8</v>
      </c>
    </row>
    <row r="13" spans="1:11" ht="165.75" x14ac:dyDescent="0.2">
      <c r="A13" s="54" t="s">
        <v>162</v>
      </c>
      <c r="B13" s="64">
        <v>0</v>
      </c>
      <c r="C13" s="64">
        <v>0</v>
      </c>
      <c r="D13" s="64">
        <v>72.099999999999994</v>
      </c>
      <c r="E13" s="48">
        <v>0</v>
      </c>
      <c r="F13" s="48">
        <v>0</v>
      </c>
      <c r="G13" s="64">
        <v>0</v>
      </c>
      <c r="H13" s="48">
        <v>0</v>
      </c>
      <c r="I13" s="64">
        <v>0</v>
      </c>
    </row>
    <row r="14" spans="1:11" ht="29.25" customHeight="1" x14ac:dyDescent="0.2">
      <c r="A14" s="3" t="s">
        <v>164</v>
      </c>
      <c r="B14" s="64">
        <v>8446.4</v>
      </c>
      <c r="C14" s="64">
        <v>1086.4000000000001</v>
      </c>
      <c r="D14" s="64">
        <v>993.6</v>
      </c>
      <c r="E14" s="48">
        <f>$D:$D/$B:$B*100</f>
        <v>11.76359158931616</v>
      </c>
      <c r="F14" s="48">
        <f>$D:$D/$C:$C*100</f>
        <v>91.458026509572903</v>
      </c>
      <c r="G14" s="64">
        <v>1302.5</v>
      </c>
      <c r="H14" s="48">
        <f>$D:$D/$G:$G*100</f>
        <v>76.284069097888676</v>
      </c>
      <c r="I14" s="64">
        <v>68.900000000000006</v>
      </c>
    </row>
    <row r="15" spans="1:11" ht="86.25" customHeight="1" x14ac:dyDescent="0.2">
      <c r="A15" s="36" t="s">
        <v>163</v>
      </c>
      <c r="B15" s="64">
        <v>12555</v>
      </c>
      <c r="C15" s="64">
        <v>7155</v>
      </c>
      <c r="D15" s="64">
        <v>7752.4</v>
      </c>
      <c r="E15" s="48">
        <f>$D:$D/$B:$B*100</f>
        <v>61.747510951812025</v>
      </c>
      <c r="F15" s="48">
        <f>$D:$D/$C:$C*100</f>
        <v>108.34940600978335</v>
      </c>
      <c r="G15" s="64">
        <v>6628</v>
      </c>
      <c r="H15" s="48">
        <f>$D:$D/$G:$G*100</f>
        <v>116.96439348219674</v>
      </c>
      <c r="I15" s="64">
        <v>1439.9</v>
      </c>
    </row>
    <row r="16" spans="1:11" ht="57.75" customHeight="1" x14ac:dyDescent="0.2">
      <c r="A16" s="36" t="s">
        <v>165</v>
      </c>
      <c r="B16" s="64">
        <v>1732.2</v>
      </c>
      <c r="C16" s="64">
        <v>695.2</v>
      </c>
      <c r="D16" s="64">
        <v>385.2</v>
      </c>
      <c r="E16" s="48">
        <f>$D:$D/$B:$B*100</f>
        <v>22.237616903359889</v>
      </c>
      <c r="F16" s="48">
        <f>$D:$D/$C:$C*100</f>
        <v>55.408515535097813</v>
      </c>
      <c r="G16" s="64">
        <v>770.1</v>
      </c>
      <c r="H16" s="48">
        <f>$D:$D/$G:$G*100</f>
        <v>50.01947798987144</v>
      </c>
      <c r="I16" s="64">
        <v>-148.69999999999999</v>
      </c>
    </row>
    <row r="17" spans="1:14" ht="60" customHeight="1" x14ac:dyDescent="0.2">
      <c r="A17" s="36" t="s">
        <v>166</v>
      </c>
      <c r="B17" s="64">
        <v>2219</v>
      </c>
      <c r="C17" s="64">
        <v>1050</v>
      </c>
      <c r="D17" s="64">
        <v>1511.1</v>
      </c>
      <c r="E17" s="48">
        <f>$D:$D/$B:$B*100</f>
        <v>68.098242451554754</v>
      </c>
      <c r="F17" s="48">
        <f>$D:$D/$C:$C*100</f>
        <v>143.91428571428571</v>
      </c>
      <c r="G17" s="64">
        <v>758.3</v>
      </c>
      <c r="H17" s="48">
        <f>$D:$D/$G:$G*100</f>
        <v>199.27469339311619</v>
      </c>
      <c r="I17" s="64">
        <v>364.6</v>
      </c>
    </row>
    <row r="18" spans="1:14" ht="61.5" customHeight="1" x14ac:dyDescent="0.2">
      <c r="A18" s="36" t="s">
        <v>167</v>
      </c>
      <c r="B18" s="64">
        <v>1764</v>
      </c>
      <c r="C18" s="64">
        <v>860</v>
      </c>
      <c r="D18" s="64">
        <v>2894.4</v>
      </c>
      <c r="E18" s="48">
        <f>$D:$D/$B:$B*100</f>
        <v>164.08163265306123</v>
      </c>
      <c r="F18" s="48">
        <f>$D:$D/$C:$C*100</f>
        <v>336.55813953488376</v>
      </c>
      <c r="G18" s="64">
        <v>533</v>
      </c>
      <c r="H18" s="48">
        <f>$D:$D/$G:$G*100</f>
        <v>543.03939962476545</v>
      </c>
      <c r="I18" s="64">
        <v>1147.4000000000001</v>
      </c>
    </row>
    <row r="19" spans="1:14" ht="310.5" customHeight="1" x14ac:dyDescent="0.2">
      <c r="A19" s="36" t="s">
        <v>168</v>
      </c>
      <c r="B19" s="64">
        <v>0</v>
      </c>
      <c r="C19" s="64">
        <v>0</v>
      </c>
      <c r="D19" s="64">
        <v>32.299999999999997</v>
      </c>
      <c r="E19" s="48">
        <v>0</v>
      </c>
      <c r="F19" s="48">
        <v>0</v>
      </c>
      <c r="G19" s="64">
        <v>0</v>
      </c>
      <c r="H19" s="48">
        <v>0</v>
      </c>
      <c r="I19" s="64">
        <v>7.1</v>
      </c>
    </row>
    <row r="20" spans="1:14" ht="70.5" customHeight="1" x14ac:dyDescent="0.2">
      <c r="A20" s="36" t="s">
        <v>169</v>
      </c>
      <c r="B20" s="64">
        <v>234022</v>
      </c>
      <c r="C20" s="64">
        <v>98100</v>
      </c>
      <c r="D20" s="64">
        <v>95134</v>
      </c>
      <c r="E20" s="48">
        <f>$D:$D/$B:$B*100</f>
        <v>40.651733597695944</v>
      </c>
      <c r="F20" s="48">
        <f>$D:$D/$C:$C*100</f>
        <v>96.976554536187564</v>
      </c>
      <c r="G20" s="64">
        <v>0</v>
      </c>
      <c r="H20" s="48">
        <v>0</v>
      </c>
      <c r="I20" s="64">
        <v>19074.5</v>
      </c>
    </row>
    <row r="21" spans="1:14" ht="75.75" customHeight="1" x14ac:dyDescent="0.2">
      <c r="A21" s="36" t="s">
        <v>170</v>
      </c>
      <c r="B21" s="64">
        <v>0</v>
      </c>
      <c r="C21" s="64">
        <v>0</v>
      </c>
      <c r="D21" s="64">
        <v>4.0999999999999996</v>
      </c>
      <c r="E21" s="48">
        <v>0</v>
      </c>
      <c r="F21" s="48">
        <v>0</v>
      </c>
      <c r="G21" s="64">
        <v>0</v>
      </c>
      <c r="H21" s="48">
        <v>0</v>
      </c>
      <c r="I21" s="64">
        <v>3.3</v>
      </c>
    </row>
    <row r="22" spans="1:14" ht="39.75" customHeight="1" x14ac:dyDescent="0.2">
      <c r="A22" s="19" t="s">
        <v>91</v>
      </c>
      <c r="B22" s="50">
        <f>B23+B24+B25+B26</f>
        <v>73431.3</v>
      </c>
      <c r="C22" s="50">
        <f>C23+C24+C25+C26</f>
        <v>29543.899999999998</v>
      </c>
      <c r="D22" s="50">
        <f>D23+D24+D25+D26</f>
        <v>29975.1</v>
      </c>
      <c r="E22" s="51">
        <f t="shared" ref="E22:E30" si="3">$D:$D/$B:$B*100</f>
        <v>40.820603747993019</v>
      </c>
      <c r="F22" s="51">
        <f t="shared" ref="F22:F30" si="4">$D:$D/$C:$C*100</f>
        <v>101.45952294720738</v>
      </c>
      <c r="G22" s="50">
        <f>G23+G24+G25+G26</f>
        <v>31801.8</v>
      </c>
      <c r="H22" s="51">
        <f t="shared" ref="H22:H30" si="5">$D:$D/$G:$G*100</f>
        <v>94.255985510254135</v>
      </c>
      <c r="I22" s="50">
        <f>I23+I24+I25+I26</f>
        <v>121.99999999999994</v>
      </c>
    </row>
    <row r="23" spans="1:14" ht="37.5" customHeight="1" x14ac:dyDescent="0.2">
      <c r="A23" s="7" t="s">
        <v>92</v>
      </c>
      <c r="B23" s="64">
        <v>39123</v>
      </c>
      <c r="C23" s="64">
        <v>15590.1</v>
      </c>
      <c r="D23" s="64">
        <v>15076.5</v>
      </c>
      <c r="E23" s="48">
        <f t="shared" si="3"/>
        <v>38.536155202821867</v>
      </c>
      <c r="F23" s="48">
        <f t="shared" si="4"/>
        <v>96.705601631804797</v>
      </c>
      <c r="G23" s="64">
        <v>16245.1</v>
      </c>
      <c r="H23" s="48">
        <f t="shared" si="5"/>
        <v>92.80644625148507</v>
      </c>
      <c r="I23" s="64">
        <v>213.7</v>
      </c>
    </row>
    <row r="24" spans="1:14" ht="56.25" customHeight="1" x14ac:dyDescent="0.2">
      <c r="A24" s="7" t="s">
        <v>93</v>
      </c>
      <c r="B24" s="64">
        <v>200.8</v>
      </c>
      <c r="C24" s="64">
        <v>86.5</v>
      </c>
      <c r="D24" s="64">
        <v>92.8</v>
      </c>
      <c r="E24" s="48">
        <f t="shared" si="3"/>
        <v>46.21513944223107</v>
      </c>
      <c r="F24" s="48">
        <f t="shared" si="4"/>
        <v>107.28323699421965</v>
      </c>
      <c r="G24" s="64">
        <v>94</v>
      </c>
      <c r="H24" s="48">
        <f t="shared" si="5"/>
        <v>98.723404255319153</v>
      </c>
      <c r="I24" s="64">
        <v>4.2</v>
      </c>
    </row>
    <row r="25" spans="1:14" ht="55.5" customHeight="1" x14ac:dyDescent="0.2">
      <c r="A25" s="7" t="s">
        <v>94</v>
      </c>
      <c r="B25" s="64">
        <v>40195.199999999997</v>
      </c>
      <c r="C25" s="64">
        <v>16665.599999999999</v>
      </c>
      <c r="D25" s="64">
        <v>16429.3</v>
      </c>
      <c r="E25" s="48">
        <f t="shared" si="3"/>
        <v>40.873785924687525</v>
      </c>
      <c r="F25" s="48">
        <f t="shared" si="4"/>
        <v>98.582109254992318</v>
      </c>
      <c r="G25" s="64">
        <v>17572</v>
      </c>
      <c r="H25" s="48">
        <f t="shared" si="5"/>
        <v>93.497040746642384</v>
      </c>
      <c r="I25" s="64">
        <v>216.4</v>
      </c>
      <c r="N25" s="32"/>
    </row>
    <row r="26" spans="1:14" ht="54" customHeight="1" x14ac:dyDescent="0.2">
      <c r="A26" s="7" t="s">
        <v>95</v>
      </c>
      <c r="B26" s="64">
        <v>-6087.7</v>
      </c>
      <c r="C26" s="64">
        <v>-2798.3</v>
      </c>
      <c r="D26" s="64">
        <v>-1623.5</v>
      </c>
      <c r="E26" s="48">
        <f t="shared" si="3"/>
        <v>26.668528344037977</v>
      </c>
      <c r="F26" s="48">
        <f t="shared" si="4"/>
        <v>58.017367687524569</v>
      </c>
      <c r="G26" s="64">
        <v>-2109.3000000000002</v>
      </c>
      <c r="H26" s="48">
        <f t="shared" si="5"/>
        <v>76.968662589484666</v>
      </c>
      <c r="I26" s="64">
        <v>-312.3</v>
      </c>
      <c r="N26" s="32"/>
    </row>
    <row r="27" spans="1:14" ht="14.25" x14ac:dyDescent="0.2">
      <c r="A27" s="6" t="s">
        <v>7</v>
      </c>
      <c r="B27" s="50">
        <f>B28+B32+B33+B34</f>
        <v>170260.40000000002</v>
      </c>
      <c r="C27" s="50">
        <f>C28+C32+C33+C34</f>
        <v>96910</v>
      </c>
      <c r="D27" s="50">
        <f>D28+D32+D33+D34</f>
        <v>96392</v>
      </c>
      <c r="E27" s="51">
        <f t="shared" si="3"/>
        <v>56.614456444364038</v>
      </c>
      <c r="F27" s="51">
        <f t="shared" si="4"/>
        <v>99.465483438241662</v>
      </c>
      <c r="G27" s="50">
        <f>G28+G32+G33+G34</f>
        <v>87316.2</v>
      </c>
      <c r="H27" s="51">
        <f t="shared" si="5"/>
        <v>110.394176567464</v>
      </c>
      <c r="I27" s="50">
        <f>I28+I32+I33+I34</f>
        <v>8439.6</v>
      </c>
    </row>
    <row r="28" spans="1:14" ht="27.75" customHeight="1" x14ac:dyDescent="0.2">
      <c r="A28" s="37" t="s">
        <v>127</v>
      </c>
      <c r="B28" s="50">
        <f>SUM(B29:B30)</f>
        <v>141754.20000000001</v>
      </c>
      <c r="C28" s="50">
        <f>SUM(C29:C30)</f>
        <v>73753.8</v>
      </c>
      <c r="D28" s="50">
        <f>SUM(D29:D31)</f>
        <v>72777</v>
      </c>
      <c r="E28" s="48">
        <f t="shared" si="3"/>
        <v>51.340277748384167</v>
      </c>
      <c r="F28" s="48">
        <f t="shared" si="4"/>
        <v>98.675593664326442</v>
      </c>
      <c r="G28" s="50">
        <f>SUM(G29:G31)</f>
        <v>69600.5</v>
      </c>
      <c r="H28" s="51">
        <f t="shared" si="5"/>
        <v>104.56390399494258</v>
      </c>
      <c r="I28" s="50">
        <f>SUM(I29:I31)</f>
        <v>6452.7</v>
      </c>
    </row>
    <row r="29" spans="1:14" ht="27.75" customHeight="1" x14ac:dyDescent="0.2">
      <c r="A29" s="3" t="s">
        <v>128</v>
      </c>
      <c r="B29" s="64">
        <v>89145.4</v>
      </c>
      <c r="C29" s="64">
        <v>44045</v>
      </c>
      <c r="D29" s="64">
        <v>43474.8</v>
      </c>
      <c r="E29" s="48">
        <f t="shared" si="3"/>
        <v>48.768416541964029</v>
      </c>
      <c r="F29" s="48">
        <f t="shared" si="4"/>
        <v>98.705414916562617</v>
      </c>
      <c r="G29" s="64">
        <v>42894</v>
      </c>
      <c r="H29" s="48">
        <f t="shared" si="5"/>
        <v>101.35403552944469</v>
      </c>
      <c r="I29" s="64">
        <v>2675.1</v>
      </c>
    </row>
    <row r="30" spans="1:14" ht="42.75" customHeight="1" x14ac:dyDescent="0.2">
      <c r="A30" s="38" t="s">
        <v>129</v>
      </c>
      <c r="B30" s="64">
        <v>52608.800000000003</v>
      </c>
      <c r="C30" s="64">
        <v>29708.799999999999</v>
      </c>
      <c r="D30" s="64">
        <v>29302.2</v>
      </c>
      <c r="E30" s="48">
        <f t="shared" si="3"/>
        <v>55.698286218275271</v>
      </c>
      <c r="F30" s="48">
        <f t="shared" si="4"/>
        <v>98.631381947436452</v>
      </c>
      <c r="G30" s="64">
        <v>26706.5</v>
      </c>
      <c r="H30" s="48">
        <f t="shared" si="5"/>
        <v>109.71935671091309</v>
      </c>
      <c r="I30" s="64">
        <v>3777.6</v>
      </c>
    </row>
    <row r="31" spans="1:14" ht="42.75" customHeight="1" x14ac:dyDescent="0.2">
      <c r="A31" s="38" t="s">
        <v>138</v>
      </c>
      <c r="B31" s="64">
        <v>0</v>
      </c>
      <c r="C31" s="64">
        <v>0</v>
      </c>
      <c r="D31" s="64">
        <v>0</v>
      </c>
      <c r="E31" s="48">
        <v>0</v>
      </c>
      <c r="F31" s="48">
        <v>0</v>
      </c>
      <c r="G31" s="64">
        <v>0</v>
      </c>
      <c r="H31" s="48">
        <v>0</v>
      </c>
      <c r="I31" s="64">
        <v>0</v>
      </c>
    </row>
    <row r="32" spans="1:14" x14ac:dyDescent="0.2">
      <c r="A32" s="3" t="s">
        <v>8</v>
      </c>
      <c r="B32" s="64">
        <v>100</v>
      </c>
      <c r="C32" s="64">
        <v>50</v>
      </c>
      <c r="D32" s="64">
        <v>-45.2</v>
      </c>
      <c r="E32" s="48">
        <f t="shared" ref="E32:E39" si="6">$D:$D/$B:$B*100</f>
        <v>-45.2</v>
      </c>
      <c r="F32" s="48">
        <f t="shared" ref="F32:F39" si="7">$D:$D/$C:$C*100</f>
        <v>-90.4</v>
      </c>
      <c r="G32" s="64">
        <v>48.2</v>
      </c>
      <c r="H32" s="48">
        <f t="shared" ref="H32:H39" si="8">$D:$D/$G:$G*100</f>
        <v>-93.7759336099585</v>
      </c>
      <c r="I32" s="64">
        <v>0</v>
      </c>
    </row>
    <row r="33" spans="1:9" x14ac:dyDescent="0.2">
      <c r="A33" s="3" t="s">
        <v>9</v>
      </c>
      <c r="B33" s="64">
        <v>206.2</v>
      </c>
      <c r="C33" s="64">
        <v>206.2</v>
      </c>
      <c r="D33" s="64">
        <v>181.4</v>
      </c>
      <c r="E33" s="48">
        <f t="shared" si="6"/>
        <v>87.972841901066928</v>
      </c>
      <c r="F33" s="48">
        <f t="shared" si="7"/>
        <v>87.972841901066928</v>
      </c>
      <c r="G33" s="64">
        <v>191.7</v>
      </c>
      <c r="H33" s="48">
        <f t="shared" si="8"/>
        <v>94.627021387584776</v>
      </c>
      <c r="I33" s="64">
        <v>0</v>
      </c>
    </row>
    <row r="34" spans="1:9" ht="25.5" x14ac:dyDescent="0.2">
      <c r="A34" s="3" t="s">
        <v>130</v>
      </c>
      <c r="B34" s="64">
        <v>28200</v>
      </c>
      <c r="C34" s="64">
        <v>22900</v>
      </c>
      <c r="D34" s="64">
        <v>23478.799999999999</v>
      </c>
      <c r="E34" s="48">
        <f t="shared" si="6"/>
        <v>83.258156028368788</v>
      </c>
      <c r="F34" s="48">
        <f t="shared" si="7"/>
        <v>102.52751091703057</v>
      </c>
      <c r="G34" s="64">
        <v>17475.8</v>
      </c>
      <c r="H34" s="48">
        <f t="shared" si="8"/>
        <v>134.35035878185835</v>
      </c>
      <c r="I34" s="64">
        <v>1986.9</v>
      </c>
    </row>
    <row r="35" spans="1:9" ht="14.25" x14ac:dyDescent="0.2">
      <c r="A35" s="6" t="s">
        <v>131</v>
      </c>
      <c r="B35" s="63">
        <f>SUM(B36+B37)</f>
        <v>31930.799999999999</v>
      </c>
      <c r="C35" s="63">
        <f>SUM(C36+C37)</f>
        <v>8190</v>
      </c>
      <c r="D35" s="63">
        <f t="shared" ref="D35" si="9">SUM(D36+D37)</f>
        <v>6749.5</v>
      </c>
      <c r="E35" s="51">
        <f t="shared" si="6"/>
        <v>21.137898204868026</v>
      </c>
      <c r="F35" s="51">
        <f t="shared" si="7"/>
        <v>82.411477411477406</v>
      </c>
      <c r="G35" s="63">
        <f t="shared" ref="G35" si="10">SUM(G36+G37)</f>
        <v>7643.4</v>
      </c>
      <c r="H35" s="51">
        <f t="shared" si="8"/>
        <v>88.30494282649083</v>
      </c>
      <c r="I35" s="63">
        <f t="shared" ref="I35" si="11">SUM(I36+I37)</f>
        <v>300.2</v>
      </c>
    </row>
    <row r="36" spans="1:9" x14ac:dyDescent="0.2">
      <c r="A36" s="3" t="s">
        <v>10</v>
      </c>
      <c r="B36" s="64">
        <v>20645.3</v>
      </c>
      <c r="C36" s="64">
        <v>4300</v>
      </c>
      <c r="D36" s="64">
        <v>2508.1</v>
      </c>
      <c r="E36" s="48">
        <f t="shared" si="6"/>
        <v>12.148527752079167</v>
      </c>
      <c r="F36" s="48">
        <f t="shared" si="7"/>
        <v>58.327906976744181</v>
      </c>
      <c r="G36" s="64">
        <v>4930.3</v>
      </c>
      <c r="H36" s="48">
        <f t="shared" si="8"/>
        <v>50.871143743788409</v>
      </c>
      <c r="I36" s="64">
        <v>287.3</v>
      </c>
    </row>
    <row r="37" spans="1:9" ht="14.25" x14ac:dyDescent="0.2">
      <c r="A37" s="6" t="s">
        <v>100</v>
      </c>
      <c r="B37" s="63">
        <f t="shared" ref="B37:D37" si="12">SUM(B38:B39)</f>
        <v>11285.5</v>
      </c>
      <c r="C37" s="63">
        <f t="shared" ref="C37" si="13">SUM(C38:C39)</f>
        <v>3890</v>
      </c>
      <c r="D37" s="63">
        <f t="shared" si="12"/>
        <v>4241.4000000000005</v>
      </c>
      <c r="E37" s="51">
        <f t="shared" si="6"/>
        <v>37.582738912764171</v>
      </c>
      <c r="F37" s="51">
        <f t="shared" si="7"/>
        <v>109.03341902313626</v>
      </c>
      <c r="G37" s="63">
        <f t="shared" ref="G37" si="14">SUM(G38:G39)</f>
        <v>2713.1</v>
      </c>
      <c r="H37" s="51">
        <f t="shared" si="8"/>
        <v>156.33039696288381</v>
      </c>
      <c r="I37" s="63">
        <f t="shared" ref="I37" si="15">SUM(I38:I39)</f>
        <v>12.899999999999999</v>
      </c>
    </row>
    <row r="38" spans="1:9" x14ac:dyDescent="0.2">
      <c r="A38" s="3" t="s">
        <v>98</v>
      </c>
      <c r="B38" s="64">
        <v>5204.8999999999996</v>
      </c>
      <c r="C38" s="64">
        <v>3410</v>
      </c>
      <c r="D38" s="64">
        <v>3767.8</v>
      </c>
      <c r="E38" s="48">
        <f t="shared" si="6"/>
        <v>72.389479144652157</v>
      </c>
      <c r="F38" s="48">
        <f t="shared" si="7"/>
        <v>110.49266862170089</v>
      </c>
      <c r="G38" s="64">
        <v>1544.3</v>
      </c>
      <c r="H38" s="48">
        <f t="shared" si="8"/>
        <v>243.98109175678303</v>
      </c>
      <c r="I38" s="64">
        <v>-30.5</v>
      </c>
    </row>
    <row r="39" spans="1:9" x14ac:dyDescent="0.2">
      <c r="A39" s="3" t="s">
        <v>99</v>
      </c>
      <c r="B39" s="64">
        <v>6080.6</v>
      </c>
      <c r="C39" s="64">
        <v>480</v>
      </c>
      <c r="D39" s="64">
        <v>473.6</v>
      </c>
      <c r="E39" s="48">
        <f t="shared" si="6"/>
        <v>7.7887050620004601</v>
      </c>
      <c r="F39" s="48">
        <f t="shared" si="7"/>
        <v>98.666666666666671</v>
      </c>
      <c r="G39" s="64">
        <v>1168.8</v>
      </c>
      <c r="H39" s="48">
        <f t="shared" si="8"/>
        <v>40.520191649555102</v>
      </c>
      <c r="I39" s="64">
        <v>43.4</v>
      </c>
    </row>
    <row r="40" spans="1:9" ht="14.25" x14ac:dyDescent="0.2">
      <c r="A40" s="5" t="s">
        <v>11</v>
      </c>
      <c r="B40" s="50">
        <f>SUM(B41,B43)</f>
        <v>19920.400000000001</v>
      </c>
      <c r="C40" s="50">
        <f t="shared" ref="C40:I40" si="16">SUM(C41,C43)</f>
        <v>16143</v>
      </c>
      <c r="D40" s="50">
        <f t="shared" si="16"/>
        <v>20374.900000000001</v>
      </c>
      <c r="E40" s="50">
        <f t="shared" si="16"/>
        <v>470.63844673915486</v>
      </c>
      <c r="F40" s="50">
        <f t="shared" si="16"/>
        <v>658.41036153559446</v>
      </c>
      <c r="G40" s="50">
        <f t="shared" si="16"/>
        <v>7224.5</v>
      </c>
      <c r="H40" s="50">
        <f t="shared" si="16"/>
        <v>281.82378053047802</v>
      </c>
      <c r="I40" s="50">
        <f t="shared" si="16"/>
        <v>4507.7</v>
      </c>
    </row>
    <row r="41" spans="1:9" ht="24.75" customHeight="1" x14ac:dyDescent="0.2">
      <c r="A41" s="3" t="s">
        <v>12</v>
      </c>
      <c r="B41" s="64">
        <v>19855.400000000001</v>
      </c>
      <c r="C41" s="64">
        <v>16098</v>
      </c>
      <c r="D41" s="64">
        <v>20134.900000000001</v>
      </c>
      <c r="E41" s="48">
        <f>$D:$D/$B:$B*100</f>
        <v>101.40767750838562</v>
      </c>
      <c r="F41" s="48">
        <f>$D:$D/$C:$C*100</f>
        <v>125.07702820226116</v>
      </c>
      <c r="G41" s="64">
        <v>7144.5</v>
      </c>
      <c r="H41" s="48">
        <f>$D:$D/$G:$G*100</f>
        <v>281.82378053047802</v>
      </c>
      <c r="I41" s="64">
        <v>4507.7</v>
      </c>
    </row>
    <row r="42" spans="1:9" ht="12.75" hidden="1" customHeight="1" x14ac:dyDescent="0.2">
      <c r="A42" s="4" t="s">
        <v>87</v>
      </c>
      <c r="B42" s="64"/>
      <c r="C42" s="64"/>
      <c r="D42" s="64"/>
      <c r="E42" s="48"/>
      <c r="F42" s="48"/>
      <c r="G42" s="64"/>
      <c r="H42" s="48"/>
      <c r="I42" s="64"/>
    </row>
    <row r="43" spans="1:9" ht="27" customHeight="1" x14ac:dyDescent="0.2">
      <c r="A43" s="3" t="s">
        <v>13</v>
      </c>
      <c r="B43" s="64">
        <v>65</v>
      </c>
      <c r="C43" s="64">
        <v>45</v>
      </c>
      <c r="D43" s="64">
        <v>240</v>
      </c>
      <c r="E43" s="48">
        <f>$D:$D/$B:$B*100</f>
        <v>369.23076923076923</v>
      </c>
      <c r="F43" s="48">
        <f>$D:$D/$C:$C*100</f>
        <v>533.33333333333326</v>
      </c>
      <c r="G43" s="64">
        <v>80</v>
      </c>
      <c r="H43" s="48">
        <v>0</v>
      </c>
      <c r="I43" s="64">
        <v>0</v>
      </c>
    </row>
    <row r="44" spans="1:9" ht="25.5" x14ac:dyDescent="0.2">
      <c r="A44" s="6" t="s">
        <v>14</v>
      </c>
      <c r="B44" s="50">
        <f>$45:$45+$46:$46</f>
        <v>0</v>
      </c>
      <c r="C44" s="50">
        <f>$45:$45+$46:$46</f>
        <v>0</v>
      </c>
      <c r="D44" s="50">
        <f>$45:$45+$46:$46</f>
        <v>0</v>
      </c>
      <c r="E44" s="51">
        <v>0</v>
      </c>
      <c r="F44" s="51">
        <v>0</v>
      </c>
      <c r="G44" s="50">
        <f>$45:$45+$46:$46</f>
        <v>0</v>
      </c>
      <c r="H44" s="51">
        <v>0</v>
      </c>
      <c r="I44" s="50">
        <f>$45:$45+$46:$46</f>
        <v>0</v>
      </c>
    </row>
    <row r="45" spans="1:9" ht="25.5" x14ac:dyDescent="0.2">
      <c r="A45" s="3" t="s">
        <v>15</v>
      </c>
      <c r="B45" s="64">
        <v>0</v>
      </c>
      <c r="C45" s="64">
        <v>0</v>
      </c>
      <c r="D45" s="64">
        <v>0</v>
      </c>
      <c r="E45" s="48">
        <v>0</v>
      </c>
      <c r="F45" s="48">
        <v>0</v>
      </c>
      <c r="G45" s="64">
        <v>0</v>
      </c>
      <c r="H45" s="48">
        <v>0</v>
      </c>
      <c r="I45" s="64">
        <v>0</v>
      </c>
    </row>
    <row r="46" spans="1:9" ht="25.5" x14ac:dyDescent="0.2">
      <c r="A46" s="3" t="s">
        <v>16</v>
      </c>
      <c r="B46" s="64">
        <v>0</v>
      </c>
      <c r="C46" s="64">
        <v>0</v>
      </c>
      <c r="D46" s="64">
        <v>0</v>
      </c>
      <c r="E46" s="48">
        <v>0</v>
      </c>
      <c r="F46" s="48">
        <v>0</v>
      </c>
      <c r="G46" s="64">
        <v>0</v>
      </c>
      <c r="H46" s="48">
        <v>0</v>
      </c>
      <c r="I46" s="64">
        <v>0</v>
      </c>
    </row>
    <row r="47" spans="1:9" ht="38.25" x14ac:dyDescent="0.2">
      <c r="A47" s="6" t="s">
        <v>17</v>
      </c>
      <c r="B47" s="50">
        <f>SUM(B48:B55)</f>
        <v>95607.699999999983</v>
      </c>
      <c r="C47" s="50">
        <f t="shared" ref="C47:D47" si="17">SUM(C48:C55)</f>
        <v>43168.6</v>
      </c>
      <c r="D47" s="50">
        <f t="shared" si="17"/>
        <v>42830.799999999996</v>
      </c>
      <c r="E47" s="51">
        <f>$D:$D/$B:$B*100</f>
        <v>44.79848380412875</v>
      </c>
      <c r="F47" s="51">
        <f>$D:$D/$B:$B*100</f>
        <v>44.79848380412875</v>
      </c>
      <c r="G47" s="50">
        <f t="shared" ref="G47" si="18">SUM(G48:G55)</f>
        <v>51148.800000000003</v>
      </c>
      <c r="H47" s="51">
        <f>$D:$D/$B:$B*100</f>
        <v>44.79848380412875</v>
      </c>
      <c r="I47" s="50">
        <f t="shared" ref="I47" si="19">SUM(I48:I55)</f>
        <v>6623</v>
      </c>
    </row>
    <row r="48" spans="1:9" ht="51" x14ac:dyDescent="0.2">
      <c r="A48" s="4" t="s">
        <v>147</v>
      </c>
      <c r="B48" s="64">
        <v>160.9</v>
      </c>
      <c r="C48" s="64">
        <v>0</v>
      </c>
      <c r="D48" s="64">
        <v>0</v>
      </c>
      <c r="E48" s="48">
        <v>0</v>
      </c>
      <c r="F48" s="48">
        <v>0</v>
      </c>
      <c r="G48" s="64">
        <v>0</v>
      </c>
      <c r="H48" s="48">
        <v>0</v>
      </c>
      <c r="I48" s="64">
        <v>0</v>
      </c>
    </row>
    <row r="49" spans="1:9" ht="76.5" x14ac:dyDescent="0.2">
      <c r="A49" s="4" t="s">
        <v>82</v>
      </c>
      <c r="B49" s="64">
        <v>65600</v>
      </c>
      <c r="C49" s="64">
        <v>28100</v>
      </c>
      <c r="D49" s="64">
        <v>31058.5</v>
      </c>
      <c r="E49" s="48">
        <f>$D:$D/$B:$B*100</f>
        <v>47.345274390243901</v>
      </c>
      <c r="F49" s="48">
        <f>$D:$D/$C:$C*100</f>
        <v>110.52846975088968</v>
      </c>
      <c r="G49" s="64">
        <v>27376.7</v>
      </c>
      <c r="H49" s="48">
        <f>$D:$D/$G:$G*100</f>
        <v>113.44866254880974</v>
      </c>
      <c r="I49" s="64">
        <v>4058.9</v>
      </c>
    </row>
    <row r="50" spans="1:9" ht="38.25" x14ac:dyDescent="0.2">
      <c r="A50" s="3" t="s">
        <v>104</v>
      </c>
      <c r="B50" s="64">
        <v>17400</v>
      </c>
      <c r="C50" s="64">
        <v>8700</v>
      </c>
      <c r="D50" s="64">
        <v>8757.9</v>
      </c>
      <c r="E50" s="48">
        <f>$D:$D/$B:$B*100</f>
        <v>50.332758620689653</v>
      </c>
      <c r="F50" s="48">
        <f>$D:$D/$C:$C*100</f>
        <v>100.66551724137931</v>
      </c>
      <c r="G50" s="64">
        <v>9000.1</v>
      </c>
      <c r="H50" s="48">
        <f>$D:$D/$G:$G*100</f>
        <v>97.308918789791221</v>
      </c>
      <c r="I50" s="64">
        <v>1774.9</v>
      </c>
    </row>
    <row r="51" spans="1:9" ht="89.25" x14ac:dyDescent="0.2">
      <c r="A51" s="3" t="s">
        <v>142</v>
      </c>
      <c r="B51" s="64">
        <v>0</v>
      </c>
      <c r="C51" s="64">
        <v>0</v>
      </c>
      <c r="D51" s="64">
        <v>0</v>
      </c>
      <c r="E51" s="48">
        <v>0</v>
      </c>
      <c r="F51" s="48">
        <v>0</v>
      </c>
      <c r="G51" s="64">
        <v>0</v>
      </c>
      <c r="H51" s="48">
        <v>0</v>
      </c>
      <c r="I51" s="64">
        <v>0</v>
      </c>
    </row>
    <row r="52" spans="1:9" ht="19.5" customHeight="1" x14ac:dyDescent="0.2">
      <c r="A52" s="3" t="s">
        <v>18</v>
      </c>
      <c r="B52" s="64">
        <v>9.4</v>
      </c>
      <c r="C52" s="64">
        <v>0</v>
      </c>
      <c r="D52" s="64">
        <v>0</v>
      </c>
      <c r="E52" s="48">
        <f>$D:$D/$B:$B*100</f>
        <v>0</v>
      </c>
      <c r="F52" s="48">
        <v>0</v>
      </c>
      <c r="G52" s="64">
        <v>9.4</v>
      </c>
      <c r="H52" s="48">
        <v>0</v>
      </c>
      <c r="I52" s="64">
        <v>0</v>
      </c>
    </row>
    <row r="53" spans="1:9" ht="46.5" customHeight="1" x14ac:dyDescent="0.2">
      <c r="A53" s="4" t="s">
        <v>79</v>
      </c>
      <c r="B53" s="64">
        <v>9444.4</v>
      </c>
      <c r="C53" s="64">
        <v>4722.2</v>
      </c>
      <c r="D53" s="64">
        <v>1445.6</v>
      </c>
      <c r="E53" s="48">
        <f>$D:$D/$B:$B*100</f>
        <v>15.30642497141163</v>
      </c>
      <c r="F53" s="48">
        <f>$D:$D/$C:$C*100</f>
        <v>30.61284994282326</v>
      </c>
      <c r="G53" s="64">
        <v>11733.8</v>
      </c>
      <c r="H53" s="48">
        <f>$D:$D/$G:$G*100</f>
        <v>12.319964546864613</v>
      </c>
      <c r="I53" s="64">
        <v>639.4</v>
      </c>
    </row>
    <row r="54" spans="1:9" ht="119.25" customHeight="1" x14ac:dyDescent="0.2">
      <c r="A54" s="4" t="s">
        <v>143</v>
      </c>
      <c r="B54" s="64">
        <v>1906</v>
      </c>
      <c r="C54" s="64">
        <v>1033</v>
      </c>
      <c r="D54" s="64">
        <v>886.7</v>
      </c>
      <c r="E54" s="48">
        <f>$D:$D/$B:$B*100</f>
        <v>46.521511017838407</v>
      </c>
      <c r="F54" s="48">
        <f>$D:$D/$C:$C*100</f>
        <v>85.837366892545987</v>
      </c>
      <c r="G54" s="64">
        <v>1121.4000000000001</v>
      </c>
      <c r="H54" s="48">
        <f>$D:$D/$G:$G*100</f>
        <v>79.070804351703231</v>
      </c>
      <c r="I54" s="64">
        <v>125</v>
      </c>
    </row>
    <row r="55" spans="1:9" ht="120.75" customHeight="1" x14ac:dyDescent="0.2">
      <c r="A55" s="3" t="s">
        <v>144</v>
      </c>
      <c r="B55" s="64">
        <v>1087</v>
      </c>
      <c r="C55" s="64">
        <v>613.4</v>
      </c>
      <c r="D55" s="64">
        <v>682.1</v>
      </c>
      <c r="E55" s="48">
        <f>$D:$D/$B:$B*100</f>
        <v>62.750689972401105</v>
      </c>
      <c r="F55" s="48">
        <f>$D:$D/$C:$C*100</f>
        <v>111.19986957939356</v>
      </c>
      <c r="G55" s="64">
        <v>1907.4</v>
      </c>
      <c r="H55" s="48">
        <f>$D:$D/$G:$G*100</f>
        <v>35.760721400859808</v>
      </c>
      <c r="I55" s="64">
        <v>24.8</v>
      </c>
    </row>
    <row r="56" spans="1:9" ht="25.5" x14ac:dyDescent="0.2">
      <c r="A56" s="56" t="s">
        <v>19</v>
      </c>
      <c r="B56" s="63">
        <v>6090.9</v>
      </c>
      <c r="C56" s="63">
        <v>4526.6000000000004</v>
      </c>
      <c r="D56" s="63">
        <v>6311.7</v>
      </c>
      <c r="E56" s="51">
        <f>$D:$D/$B:$B*100</f>
        <v>103.62508003743289</v>
      </c>
      <c r="F56" s="51">
        <f>$D:$D/$C:$C*100</f>
        <v>139.43577961383821</v>
      </c>
      <c r="G56" s="63">
        <v>2548.9</v>
      </c>
      <c r="H56" s="51">
        <f>$D:$D/$G:$G*100</f>
        <v>247.62446545568676</v>
      </c>
      <c r="I56" s="63">
        <v>177.2</v>
      </c>
    </row>
    <row r="57" spans="1:9" ht="25.5" x14ac:dyDescent="0.2">
      <c r="A57" s="45" t="s">
        <v>83</v>
      </c>
      <c r="B57" s="63">
        <v>0</v>
      </c>
      <c r="C57" s="63">
        <v>0</v>
      </c>
      <c r="D57" s="63">
        <v>0</v>
      </c>
      <c r="E57" s="51">
        <v>0</v>
      </c>
      <c r="F57" s="51">
        <v>0</v>
      </c>
      <c r="G57" s="63">
        <v>0</v>
      </c>
      <c r="H57" s="51">
        <v>0</v>
      </c>
      <c r="I57" s="63">
        <v>0</v>
      </c>
    </row>
    <row r="58" spans="1:9" ht="51" x14ac:dyDescent="0.2">
      <c r="A58" s="45" t="s">
        <v>97</v>
      </c>
      <c r="B58" s="63">
        <v>553.9</v>
      </c>
      <c r="C58" s="63">
        <v>230.8</v>
      </c>
      <c r="D58" s="63">
        <v>26.5</v>
      </c>
      <c r="E58" s="51">
        <f>$D:$D/$B:$B*100</f>
        <v>4.7842570861166278</v>
      </c>
      <c r="F58" s="51">
        <f>$D:$D/$C:$C*100</f>
        <v>11.481802426343153</v>
      </c>
      <c r="G58" s="63">
        <v>247.9</v>
      </c>
      <c r="H58" s="51">
        <f>$D:$D/$G:$G*100</f>
        <v>10.689794271883823</v>
      </c>
      <c r="I58" s="63">
        <v>2.7</v>
      </c>
    </row>
    <row r="59" spans="1:9" ht="25.5" x14ac:dyDescent="0.2">
      <c r="A59" s="45" t="s">
        <v>84</v>
      </c>
      <c r="B59" s="63">
        <v>41069.9</v>
      </c>
      <c r="C59" s="63">
        <v>40939.9</v>
      </c>
      <c r="D59" s="63">
        <v>42187</v>
      </c>
      <c r="E59" s="51">
        <f>$D:$D/$B:$B*100</f>
        <v>102.71999688336226</v>
      </c>
      <c r="F59" s="51">
        <f>$D:$D/$C:$C*100</f>
        <v>103.04617256026516</v>
      </c>
      <c r="G59" s="63">
        <v>279.89999999999998</v>
      </c>
      <c r="H59" s="51">
        <f>$D:$D/$G:$G*100</f>
        <v>15072.168631654162</v>
      </c>
      <c r="I59" s="63">
        <v>308.10000000000002</v>
      </c>
    </row>
    <row r="60" spans="1:9" ht="25.5" x14ac:dyDescent="0.2">
      <c r="A60" s="6" t="s">
        <v>20</v>
      </c>
      <c r="B60" s="50">
        <f>SUM(B62,B61,B65)</f>
        <v>21221</v>
      </c>
      <c r="C60" s="50">
        <f t="shared" ref="C60:D60" si="20">SUM(C62,C61,C65)</f>
        <v>6123</v>
      </c>
      <c r="D60" s="50">
        <f t="shared" si="20"/>
        <v>5548.2</v>
      </c>
      <c r="E60" s="51">
        <f>$D:$D/$B:$B*100</f>
        <v>26.144856510060787</v>
      </c>
      <c r="F60" s="51">
        <f>$D:$D/$C:$C*100</f>
        <v>90.61244487996079</v>
      </c>
      <c r="G60" s="50">
        <f>SUM(G62,G61,G65)</f>
        <v>5755</v>
      </c>
      <c r="H60" s="51">
        <f>$D:$D/$G:$G*100</f>
        <v>96.406602953953083</v>
      </c>
      <c r="I60" s="50">
        <f>SUM(I62,I61,I65)</f>
        <v>610.20000000000005</v>
      </c>
    </row>
    <row r="61" spans="1:9" ht="30" customHeight="1" x14ac:dyDescent="0.2">
      <c r="A61" s="3" t="s">
        <v>141</v>
      </c>
      <c r="B61" s="65">
        <v>0</v>
      </c>
      <c r="C61" s="65">
        <v>0</v>
      </c>
      <c r="D61" s="65">
        <v>0</v>
      </c>
      <c r="E61" s="48">
        <v>0</v>
      </c>
      <c r="F61" s="48">
        <v>0</v>
      </c>
      <c r="G61" s="65">
        <v>0</v>
      </c>
      <c r="H61" s="48">
        <v>0</v>
      </c>
      <c r="I61" s="65">
        <v>0</v>
      </c>
    </row>
    <row r="62" spans="1:9" ht="30" customHeight="1" x14ac:dyDescent="0.2">
      <c r="A62" s="3" t="s">
        <v>153</v>
      </c>
      <c r="B62" s="65">
        <f>SUM(B63:B64)</f>
        <v>19021</v>
      </c>
      <c r="C62" s="65">
        <f t="shared" ref="C62:D62" si="21">SUM(C63:C64)</f>
        <v>5021</v>
      </c>
      <c r="D62" s="65">
        <f t="shared" si="21"/>
        <v>4768.7</v>
      </c>
      <c r="E62" s="48">
        <f>$D:$D/$B:$B*100</f>
        <v>25.070711319068394</v>
      </c>
      <c r="F62" s="48">
        <f>$D:$D/$C:$C*100</f>
        <v>94.975104560844443</v>
      </c>
      <c r="G62" s="65">
        <f t="shared" ref="G62" si="22">SUM(G63:G64)</f>
        <v>4403</v>
      </c>
      <c r="H62" s="48">
        <f>$D:$D/$G:$G*100</f>
        <v>108.30570065864183</v>
      </c>
      <c r="I62" s="65">
        <f t="shared" ref="I62" si="23">SUM(I63:I64)</f>
        <v>358.5</v>
      </c>
    </row>
    <row r="63" spans="1:9" ht="38.25" x14ac:dyDescent="0.2">
      <c r="A63" s="47" t="s">
        <v>21</v>
      </c>
      <c r="B63" s="66">
        <v>19021</v>
      </c>
      <c r="C63" s="66">
        <v>5021</v>
      </c>
      <c r="D63" s="66">
        <v>4768.7</v>
      </c>
      <c r="E63" s="49">
        <f>$D:$D/$B:$B*100</f>
        <v>25.070711319068394</v>
      </c>
      <c r="F63" s="49">
        <f>$D:$D/$C:$C*100</f>
        <v>94.975104560844443</v>
      </c>
      <c r="G63" s="66">
        <v>4336.3999999999996</v>
      </c>
      <c r="H63" s="49">
        <f>$D:$D/$G:$G*100</f>
        <v>109.9690987916244</v>
      </c>
      <c r="I63" s="66">
        <v>358.5</v>
      </c>
    </row>
    <row r="64" spans="1:9" ht="38.25" x14ac:dyDescent="0.2">
      <c r="A64" s="47" t="s">
        <v>152</v>
      </c>
      <c r="B64" s="66">
        <v>0</v>
      </c>
      <c r="C64" s="66">
        <v>0</v>
      </c>
      <c r="D64" s="66">
        <v>0</v>
      </c>
      <c r="E64" s="49">
        <v>0</v>
      </c>
      <c r="F64" s="49">
        <v>0</v>
      </c>
      <c r="G64" s="66">
        <v>66.599999999999994</v>
      </c>
      <c r="H64" s="49">
        <v>0</v>
      </c>
      <c r="I64" s="66">
        <v>0</v>
      </c>
    </row>
    <row r="65" spans="1:9" ht="14.25" customHeight="1" x14ac:dyDescent="0.2">
      <c r="A65" s="3" t="s">
        <v>22</v>
      </c>
      <c r="B65" s="64">
        <v>2200</v>
      </c>
      <c r="C65" s="64">
        <v>1102</v>
      </c>
      <c r="D65" s="64">
        <v>779.5</v>
      </c>
      <c r="E65" s="48">
        <f>$D:$D/$B:$B*100</f>
        <v>35.43181818181818</v>
      </c>
      <c r="F65" s="48">
        <f t="shared" ref="F65:F70" si="24">$D:$D/$C:$C*100</f>
        <v>70.735027223230489</v>
      </c>
      <c r="G65" s="64">
        <v>1352</v>
      </c>
      <c r="H65" s="48">
        <f t="shared" ref="H65:H70" si="25">$D:$D/$G:$G*100</f>
        <v>57.655325443786985</v>
      </c>
      <c r="I65" s="64">
        <v>251.7</v>
      </c>
    </row>
    <row r="66" spans="1:9" ht="14.25" x14ac:dyDescent="0.2">
      <c r="A66" s="56" t="s">
        <v>23</v>
      </c>
      <c r="B66" s="50">
        <f>SUM(B67:B91)</f>
        <v>3690.8</v>
      </c>
      <c r="C66" s="50">
        <f>SUM(C67:C91)</f>
        <v>2126.3000000000002</v>
      </c>
      <c r="D66" s="50">
        <f>SUM(D67:D91)</f>
        <v>2622</v>
      </c>
      <c r="E66" s="51">
        <f>$D:$D/$B:$B*100</f>
        <v>71.041508616018206</v>
      </c>
      <c r="F66" s="51">
        <f t="shared" si="24"/>
        <v>123.31279687720453</v>
      </c>
      <c r="G66" s="50">
        <f>SUM(G67:G91)</f>
        <v>1657.4</v>
      </c>
      <c r="H66" s="51">
        <f t="shared" si="25"/>
        <v>158.19958971883671</v>
      </c>
      <c r="I66" s="50">
        <f>SUM(I67:I91)</f>
        <v>231.00000000000003</v>
      </c>
    </row>
    <row r="67" spans="1:9" ht="63.75" x14ac:dyDescent="0.2">
      <c r="A67" s="3" t="s">
        <v>119</v>
      </c>
      <c r="B67" s="65">
        <v>104.8</v>
      </c>
      <c r="C67" s="65">
        <v>52.8</v>
      </c>
      <c r="D67" s="65">
        <v>14.1</v>
      </c>
      <c r="E67" s="48">
        <f>$D:$D/$B:$B*100</f>
        <v>13.454198473282442</v>
      </c>
      <c r="F67" s="48">
        <f t="shared" si="24"/>
        <v>26.704545454545453</v>
      </c>
      <c r="G67" s="65">
        <v>31.4</v>
      </c>
      <c r="H67" s="48">
        <f t="shared" si="25"/>
        <v>44.904458598726116</v>
      </c>
      <c r="I67" s="65">
        <v>0.7</v>
      </c>
    </row>
    <row r="68" spans="1:9" ht="107.25" customHeight="1" x14ac:dyDescent="0.2">
      <c r="A68" s="3" t="s">
        <v>109</v>
      </c>
      <c r="B68" s="64">
        <v>415</v>
      </c>
      <c r="C68" s="64">
        <v>225</v>
      </c>
      <c r="D68" s="64">
        <v>222.8</v>
      </c>
      <c r="E68" s="48">
        <f>$D:$D/$B:$B*100</f>
        <v>53.686746987951807</v>
      </c>
      <c r="F68" s="48">
        <f t="shared" si="24"/>
        <v>99.022222222222226</v>
      </c>
      <c r="G68" s="64">
        <v>152.30000000000001</v>
      </c>
      <c r="H68" s="48">
        <f t="shared" si="25"/>
        <v>146.29021667760998</v>
      </c>
      <c r="I68" s="64">
        <v>43.5</v>
      </c>
    </row>
    <row r="69" spans="1:9" ht="87" customHeight="1" x14ac:dyDescent="0.2">
      <c r="A69" s="3" t="s">
        <v>125</v>
      </c>
      <c r="B69" s="64">
        <v>123</v>
      </c>
      <c r="C69" s="64">
        <v>51.5</v>
      </c>
      <c r="D69" s="64">
        <v>16.100000000000001</v>
      </c>
      <c r="E69" s="48">
        <f>$D:$D/$B:$B*100</f>
        <v>13.089430894308945</v>
      </c>
      <c r="F69" s="48">
        <f t="shared" si="24"/>
        <v>31.262135922330099</v>
      </c>
      <c r="G69" s="64">
        <v>74</v>
      </c>
      <c r="H69" s="48">
        <f t="shared" si="25"/>
        <v>21.756756756756758</v>
      </c>
      <c r="I69" s="64">
        <v>5.9</v>
      </c>
    </row>
    <row r="70" spans="1:9" ht="94.5" customHeight="1" x14ac:dyDescent="0.2">
      <c r="A70" s="3" t="s">
        <v>124</v>
      </c>
      <c r="B70" s="64">
        <v>20</v>
      </c>
      <c r="C70" s="64">
        <v>10.5</v>
      </c>
      <c r="D70" s="64">
        <v>3</v>
      </c>
      <c r="E70" s="48">
        <v>0.81300813008130091</v>
      </c>
      <c r="F70" s="48">
        <f t="shared" si="24"/>
        <v>28.571428571428569</v>
      </c>
      <c r="G70" s="64">
        <v>6.8</v>
      </c>
      <c r="H70" s="48">
        <f t="shared" si="25"/>
        <v>44.117647058823529</v>
      </c>
      <c r="I70" s="64">
        <v>0</v>
      </c>
    </row>
    <row r="71" spans="1:9" ht="94.5" customHeight="1" x14ac:dyDescent="0.2">
      <c r="A71" s="4" t="s">
        <v>135</v>
      </c>
      <c r="B71" s="64">
        <v>0</v>
      </c>
      <c r="C71" s="64">
        <v>0</v>
      </c>
      <c r="D71" s="64">
        <v>0</v>
      </c>
      <c r="E71" s="48">
        <v>0</v>
      </c>
      <c r="F71" s="48">
        <v>0</v>
      </c>
      <c r="G71" s="64">
        <v>0</v>
      </c>
      <c r="H71" s="48">
        <v>0</v>
      </c>
      <c r="I71" s="64">
        <v>0</v>
      </c>
    </row>
    <row r="72" spans="1:9" ht="85.5" customHeight="1" x14ac:dyDescent="0.2">
      <c r="A72" s="4" t="s">
        <v>122</v>
      </c>
      <c r="B72" s="64">
        <v>0</v>
      </c>
      <c r="C72" s="64">
        <v>0</v>
      </c>
      <c r="D72" s="64">
        <v>0</v>
      </c>
      <c r="E72" s="48">
        <v>0</v>
      </c>
      <c r="F72" s="48">
        <v>0</v>
      </c>
      <c r="G72" s="64">
        <v>0</v>
      </c>
      <c r="H72" s="48">
        <v>0</v>
      </c>
      <c r="I72" s="64">
        <v>0</v>
      </c>
    </row>
    <row r="73" spans="1:9" ht="84.75" customHeight="1" x14ac:dyDescent="0.2">
      <c r="A73" s="4" t="s">
        <v>136</v>
      </c>
      <c r="B73" s="64">
        <v>0</v>
      </c>
      <c r="C73" s="64">
        <v>0</v>
      </c>
      <c r="D73" s="64">
        <v>1.2</v>
      </c>
      <c r="E73" s="48">
        <v>0</v>
      </c>
      <c r="F73" s="48">
        <v>0</v>
      </c>
      <c r="G73" s="64">
        <v>0</v>
      </c>
      <c r="H73" s="48">
        <v>0</v>
      </c>
      <c r="I73" s="64">
        <v>1.2</v>
      </c>
    </row>
    <row r="74" spans="1:9" ht="106.5" customHeight="1" x14ac:dyDescent="0.2">
      <c r="A74" s="4" t="s">
        <v>110</v>
      </c>
      <c r="B74" s="64">
        <v>240</v>
      </c>
      <c r="C74" s="64">
        <v>137</v>
      </c>
      <c r="D74" s="64">
        <v>67.2</v>
      </c>
      <c r="E74" s="48">
        <f>$D:$D/$B:$B*100</f>
        <v>28.000000000000004</v>
      </c>
      <c r="F74" s="48">
        <f>$D:$D/$C:$C*100</f>
        <v>49.051094890510946</v>
      </c>
      <c r="G74" s="64">
        <v>179.5</v>
      </c>
      <c r="H74" s="48">
        <f>$D:$D/$G:$G*100</f>
        <v>37.437325905292482</v>
      </c>
      <c r="I74" s="64">
        <v>15</v>
      </c>
    </row>
    <row r="75" spans="1:9" ht="118.5" customHeight="1" x14ac:dyDescent="0.2">
      <c r="A75" s="3" t="s">
        <v>111</v>
      </c>
      <c r="B75" s="64">
        <v>10</v>
      </c>
      <c r="C75" s="64">
        <v>7</v>
      </c>
      <c r="D75" s="64">
        <v>8.5</v>
      </c>
      <c r="E75" s="48">
        <f>$D:$D/$B:$B*100</f>
        <v>85</v>
      </c>
      <c r="F75" s="48">
        <f>$D:$D/$C:$C*100</f>
        <v>121.42857142857142</v>
      </c>
      <c r="G75" s="64">
        <v>6.8</v>
      </c>
      <c r="H75" s="48">
        <f>$D:$D/$G:$G*100</f>
        <v>125</v>
      </c>
      <c r="I75" s="64">
        <v>0.7</v>
      </c>
    </row>
    <row r="76" spans="1:9" ht="96" customHeight="1" x14ac:dyDescent="0.2">
      <c r="A76" s="3" t="s">
        <v>133</v>
      </c>
      <c r="B76" s="64">
        <v>0</v>
      </c>
      <c r="C76" s="64">
        <v>0</v>
      </c>
      <c r="D76" s="64">
        <v>0</v>
      </c>
      <c r="E76" s="48">
        <v>0</v>
      </c>
      <c r="F76" s="48">
        <v>0</v>
      </c>
      <c r="G76" s="64">
        <v>0</v>
      </c>
      <c r="H76" s="48">
        <v>0</v>
      </c>
      <c r="I76" s="64">
        <v>0</v>
      </c>
    </row>
    <row r="77" spans="1:9" ht="97.5" customHeight="1" x14ac:dyDescent="0.2">
      <c r="A77" s="3" t="s">
        <v>123</v>
      </c>
      <c r="B77" s="64">
        <v>0</v>
      </c>
      <c r="C77" s="64">
        <v>0</v>
      </c>
      <c r="D77" s="64">
        <v>6.9</v>
      </c>
      <c r="E77" s="48">
        <v>0</v>
      </c>
      <c r="F77" s="48">
        <v>0</v>
      </c>
      <c r="G77" s="64">
        <v>4.0999999999999996</v>
      </c>
      <c r="H77" s="48">
        <f>$D:$D/$G:$G*100</f>
        <v>168.29268292682929</v>
      </c>
      <c r="I77" s="64">
        <v>1.3</v>
      </c>
    </row>
    <row r="78" spans="1:9" ht="114.75" customHeight="1" x14ac:dyDescent="0.2">
      <c r="A78" s="3" t="s">
        <v>137</v>
      </c>
      <c r="B78" s="64">
        <v>0</v>
      </c>
      <c r="C78" s="64">
        <v>0</v>
      </c>
      <c r="D78" s="64">
        <v>0</v>
      </c>
      <c r="E78" s="48">
        <v>0</v>
      </c>
      <c r="F78" s="48">
        <v>0</v>
      </c>
      <c r="G78" s="64">
        <v>0</v>
      </c>
      <c r="H78" s="48">
        <v>0</v>
      </c>
      <c r="I78" s="64">
        <v>0</v>
      </c>
    </row>
    <row r="79" spans="1:9" ht="90" customHeight="1" x14ac:dyDescent="0.2">
      <c r="A79" s="3" t="s">
        <v>126</v>
      </c>
      <c r="B79" s="64">
        <v>207</v>
      </c>
      <c r="C79" s="64">
        <v>185.5</v>
      </c>
      <c r="D79" s="64">
        <v>440.5</v>
      </c>
      <c r="E79" s="48">
        <f>$D:$D/$B:$B*100</f>
        <v>212.80193236714976</v>
      </c>
      <c r="F79" s="48">
        <f>$D:$D/$C:$C*100</f>
        <v>237.46630727762806</v>
      </c>
      <c r="G79" s="64">
        <v>21.5</v>
      </c>
      <c r="H79" s="48">
        <f>$D:$D/$G:$G*100</f>
        <v>2048.8372093023254</v>
      </c>
      <c r="I79" s="64">
        <v>15.5</v>
      </c>
    </row>
    <row r="80" spans="1:9" ht="91.5" customHeight="1" x14ac:dyDescent="0.2">
      <c r="A80" s="3" t="s">
        <v>112</v>
      </c>
      <c r="B80" s="64">
        <v>1520</v>
      </c>
      <c r="C80" s="64">
        <v>1129.5</v>
      </c>
      <c r="D80" s="64">
        <v>1460.3</v>
      </c>
      <c r="E80" s="48">
        <f>$D:$D/$B:$B*100</f>
        <v>96.07236842105263</v>
      </c>
      <c r="F80" s="48">
        <f>$D:$D/$C:$C*100</f>
        <v>129.28729526339086</v>
      </c>
      <c r="G80" s="64">
        <v>312</v>
      </c>
      <c r="H80" s="48">
        <f>$D:$D/$G:$G*100</f>
        <v>468.04487179487177</v>
      </c>
      <c r="I80" s="64">
        <v>35.299999999999997</v>
      </c>
    </row>
    <row r="81" spans="1:12" ht="61.5" customHeight="1" x14ac:dyDescent="0.2">
      <c r="A81" s="3" t="s">
        <v>113</v>
      </c>
      <c r="B81" s="64">
        <v>300</v>
      </c>
      <c r="C81" s="64">
        <v>105</v>
      </c>
      <c r="D81" s="64">
        <v>73.400000000000006</v>
      </c>
      <c r="E81" s="48">
        <f>$D:$D/$B:$B*100</f>
        <v>24.466666666666669</v>
      </c>
      <c r="F81" s="48">
        <f>$D:$D/$C:$C*100</f>
        <v>69.904761904761912</v>
      </c>
      <c r="G81" s="64">
        <v>305</v>
      </c>
      <c r="H81" s="48">
        <f>$D:$D/$G:$G*100</f>
        <v>24.065573770491806</v>
      </c>
      <c r="I81" s="64">
        <v>19.2</v>
      </c>
    </row>
    <row r="82" spans="1:12" ht="85.5" customHeight="1" x14ac:dyDescent="0.2">
      <c r="A82" s="3" t="s">
        <v>145</v>
      </c>
      <c r="B82" s="64">
        <v>700</v>
      </c>
      <c r="C82" s="64">
        <v>200</v>
      </c>
      <c r="D82" s="64">
        <v>303.2</v>
      </c>
      <c r="E82" s="48">
        <f>$D:$D/$B:$B*100</f>
        <v>43.31428571428571</v>
      </c>
      <c r="F82" s="48">
        <v>0</v>
      </c>
      <c r="G82" s="64">
        <v>456.8</v>
      </c>
      <c r="H82" s="48">
        <f>$D:$D/$G:$G*100</f>
        <v>66.374781085814362</v>
      </c>
      <c r="I82" s="64">
        <v>91.3</v>
      </c>
    </row>
    <row r="83" spans="1:12" ht="95.25" customHeight="1" x14ac:dyDescent="0.2">
      <c r="A83" s="3" t="s">
        <v>146</v>
      </c>
      <c r="B83" s="64">
        <v>0</v>
      </c>
      <c r="C83" s="64">
        <v>0</v>
      </c>
      <c r="D83" s="64">
        <v>0</v>
      </c>
      <c r="E83" s="48">
        <v>0</v>
      </c>
      <c r="F83" s="48">
        <v>0</v>
      </c>
      <c r="G83" s="64">
        <v>0</v>
      </c>
      <c r="H83" s="48">
        <v>0</v>
      </c>
      <c r="I83" s="64">
        <v>0</v>
      </c>
    </row>
    <row r="84" spans="1:12" ht="54" customHeight="1" x14ac:dyDescent="0.2">
      <c r="A84" s="3" t="s">
        <v>117</v>
      </c>
      <c r="B84" s="64">
        <v>0</v>
      </c>
      <c r="C84" s="64">
        <v>0</v>
      </c>
      <c r="D84" s="64">
        <v>0</v>
      </c>
      <c r="E84" s="48">
        <v>0</v>
      </c>
      <c r="F84" s="48">
        <v>0</v>
      </c>
      <c r="G84" s="64">
        <v>0</v>
      </c>
      <c r="H84" s="48">
        <v>0</v>
      </c>
      <c r="I84" s="64">
        <v>0</v>
      </c>
    </row>
    <row r="85" spans="1:12" ht="85.5" customHeight="1" x14ac:dyDescent="0.2">
      <c r="A85" s="3" t="s">
        <v>118</v>
      </c>
      <c r="B85" s="64">
        <v>40.5</v>
      </c>
      <c r="C85" s="64">
        <v>15</v>
      </c>
      <c r="D85" s="64">
        <v>0</v>
      </c>
      <c r="E85" s="48">
        <f>$D:$D/$B:$B*100</f>
        <v>0</v>
      </c>
      <c r="F85" s="48">
        <v>0</v>
      </c>
      <c r="G85" s="64">
        <v>38.200000000000003</v>
      </c>
      <c r="H85" s="48">
        <f>$D:$D/$G:$G*100</f>
        <v>0</v>
      </c>
      <c r="I85" s="64">
        <v>0</v>
      </c>
    </row>
    <row r="86" spans="1:12" ht="60.75" customHeight="1" x14ac:dyDescent="0.2">
      <c r="A86" s="3" t="s">
        <v>149</v>
      </c>
      <c r="B86" s="64">
        <v>0</v>
      </c>
      <c r="C86" s="64">
        <v>0</v>
      </c>
      <c r="D86" s="64">
        <v>0</v>
      </c>
      <c r="E86" s="48">
        <v>0</v>
      </c>
      <c r="F86" s="48">
        <v>0</v>
      </c>
      <c r="G86" s="64">
        <v>0</v>
      </c>
      <c r="H86" s="48">
        <v>0</v>
      </c>
      <c r="I86" s="64">
        <v>0</v>
      </c>
    </row>
    <row r="87" spans="1:12" ht="62.25" customHeight="1" x14ac:dyDescent="0.2">
      <c r="A87" s="3" t="s">
        <v>114</v>
      </c>
      <c r="B87" s="64">
        <v>10.5</v>
      </c>
      <c r="C87" s="64">
        <v>7.5</v>
      </c>
      <c r="D87" s="64">
        <v>0</v>
      </c>
      <c r="E87" s="48">
        <v>0</v>
      </c>
      <c r="F87" s="48">
        <v>0</v>
      </c>
      <c r="G87" s="64">
        <v>3</v>
      </c>
      <c r="H87" s="48">
        <f>$D:$D/$G:$G*100</f>
        <v>0</v>
      </c>
      <c r="I87" s="64">
        <v>0</v>
      </c>
    </row>
    <row r="88" spans="1:12" ht="79.5" customHeight="1" x14ac:dyDescent="0.2">
      <c r="A88" s="3" t="s">
        <v>116</v>
      </c>
      <c r="B88" s="64">
        <v>0</v>
      </c>
      <c r="C88" s="64">
        <v>0</v>
      </c>
      <c r="D88" s="64">
        <v>4</v>
      </c>
      <c r="E88" s="48">
        <v>0</v>
      </c>
      <c r="F88" s="48">
        <v>0</v>
      </c>
      <c r="G88" s="64">
        <v>1.5</v>
      </c>
      <c r="H88" s="48">
        <f>$D:$D/$G:$G*100</f>
        <v>266.66666666666663</v>
      </c>
      <c r="I88" s="64">
        <v>1.4</v>
      </c>
    </row>
    <row r="89" spans="1:12" ht="80.25" customHeight="1" x14ac:dyDescent="0.2">
      <c r="A89" s="3" t="s">
        <v>115</v>
      </c>
      <c r="B89" s="64">
        <v>0</v>
      </c>
      <c r="C89" s="64">
        <v>0</v>
      </c>
      <c r="D89" s="64">
        <v>0.3</v>
      </c>
      <c r="E89" s="48">
        <v>0</v>
      </c>
      <c r="F89" s="48">
        <v>0</v>
      </c>
      <c r="G89" s="64">
        <v>0.1</v>
      </c>
      <c r="H89" s="48">
        <f>$D:$D/$G:$G*100</f>
        <v>299.99999999999994</v>
      </c>
      <c r="I89" s="64">
        <v>0</v>
      </c>
      <c r="L89" s="32"/>
    </row>
    <row r="90" spans="1:12" ht="109.5" customHeight="1" x14ac:dyDescent="0.2">
      <c r="A90" s="3" t="s">
        <v>121</v>
      </c>
      <c r="B90" s="64">
        <v>0</v>
      </c>
      <c r="C90" s="64">
        <v>0</v>
      </c>
      <c r="D90" s="64">
        <v>0.5</v>
      </c>
      <c r="E90" s="48">
        <v>0</v>
      </c>
      <c r="F90" s="48">
        <v>0</v>
      </c>
      <c r="G90" s="64">
        <v>64.400000000000006</v>
      </c>
      <c r="H90" s="48">
        <f>$D:$D/$G:$G*100</f>
        <v>0.77639751552795022</v>
      </c>
      <c r="I90" s="64">
        <v>0</v>
      </c>
      <c r="L90" s="32"/>
    </row>
    <row r="91" spans="1:12" ht="72.75" customHeight="1" x14ac:dyDescent="0.2">
      <c r="A91" s="3" t="s">
        <v>120</v>
      </c>
      <c r="B91" s="64">
        <v>0</v>
      </c>
      <c r="C91" s="64">
        <v>0</v>
      </c>
      <c r="D91" s="64">
        <v>0</v>
      </c>
      <c r="E91" s="48">
        <v>0</v>
      </c>
      <c r="F91" s="48">
        <v>0</v>
      </c>
      <c r="G91" s="64">
        <v>0</v>
      </c>
      <c r="H91" s="48">
        <v>0</v>
      </c>
      <c r="I91" s="64">
        <v>0</v>
      </c>
      <c r="L91" s="32"/>
    </row>
    <row r="92" spans="1:12" ht="14.25" x14ac:dyDescent="0.2">
      <c r="A92" s="5" t="s">
        <v>24</v>
      </c>
      <c r="B92" s="63">
        <f>SUM(B93:B95)</f>
        <v>621.1</v>
      </c>
      <c r="C92" s="63">
        <f>SUM(C93:C95)</f>
        <v>621.1</v>
      </c>
      <c r="D92" s="63">
        <f>SUM(D93:D95)</f>
        <v>654.5</v>
      </c>
      <c r="E92" s="51">
        <f>$D:$D/$B:$B*100</f>
        <v>105.37755594912252</v>
      </c>
      <c r="F92" s="51">
        <f>$D:$D/$C:$C*100</f>
        <v>105.37755594912252</v>
      </c>
      <c r="G92" s="63">
        <f>SUM(G93:G95)</f>
        <v>476.29999999999995</v>
      </c>
      <c r="H92" s="51">
        <f>$D:$D/$G:$G*100</f>
        <v>137.41339491916861</v>
      </c>
      <c r="I92" s="63">
        <f>SUM(I93:I95)</f>
        <v>150</v>
      </c>
    </row>
    <row r="93" spans="1:12" ht="25.5" x14ac:dyDescent="0.2">
      <c r="A93" s="9" t="s">
        <v>154</v>
      </c>
      <c r="B93" s="64">
        <v>0</v>
      </c>
      <c r="C93" s="64">
        <v>0</v>
      </c>
      <c r="D93" s="64">
        <v>33.4</v>
      </c>
      <c r="E93" s="48">
        <v>0</v>
      </c>
      <c r="F93" s="48">
        <v>0</v>
      </c>
      <c r="G93" s="64">
        <v>0.8</v>
      </c>
      <c r="H93" s="48">
        <v>0</v>
      </c>
      <c r="I93" s="64">
        <v>50</v>
      </c>
    </row>
    <row r="94" spans="1:12" ht="25.5" x14ac:dyDescent="0.2">
      <c r="A94" s="9" t="s">
        <v>155</v>
      </c>
      <c r="B94" s="64">
        <v>0</v>
      </c>
      <c r="C94" s="64">
        <v>0</v>
      </c>
      <c r="D94" s="64">
        <v>0</v>
      </c>
      <c r="E94" s="48">
        <v>0</v>
      </c>
      <c r="F94" s="48">
        <v>0</v>
      </c>
      <c r="G94" s="64">
        <v>-39.299999999999997</v>
      </c>
      <c r="H94" s="48">
        <f>$D:$D/$G:$G*100</f>
        <v>0</v>
      </c>
      <c r="I94" s="64">
        <v>0</v>
      </c>
    </row>
    <row r="95" spans="1:12" ht="14.25" x14ac:dyDescent="0.2">
      <c r="A95" s="52" t="s">
        <v>156</v>
      </c>
      <c r="B95" s="63">
        <f>SUM(B96:B97)</f>
        <v>621.1</v>
      </c>
      <c r="C95" s="63">
        <f t="shared" ref="C95:D95" si="26">SUM(C96:C97)</f>
        <v>621.1</v>
      </c>
      <c r="D95" s="63">
        <f t="shared" si="26"/>
        <v>621.1</v>
      </c>
      <c r="E95" s="51">
        <f t="shared" ref="E95:E109" si="27">$D:$D/$B:$B*100</f>
        <v>100</v>
      </c>
      <c r="F95" s="51">
        <f t="shared" ref="F95:F109" si="28">$D:$D/$C:$C*100</f>
        <v>100</v>
      </c>
      <c r="G95" s="63">
        <f>SUM(G96:G97)</f>
        <v>514.79999999999995</v>
      </c>
      <c r="H95" s="51">
        <v>0</v>
      </c>
      <c r="I95" s="63">
        <f>SUM(I96:I97)</f>
        <v>100</v>
      </c>
    </row>
    <row r="96" spans="1:12" ht="38.25" x14ac:dyDescent="0.2">
      <c r="A96" s="53" t="s">
        <v>157</v>
      </c>
      <c r="B96" s="64">
        <v>310</v>
      </c>
      <c r="C96" s="64">
        <v>310</v>
      </c>
      <c r="D96" s="64">
        <v>310</v>
      </c>
      <c r="E96" s="48">
        <f t="shared" si="27"/>
        <v>100</v>
      </c>
      <c r="F96" s="48">
        <f t="shared" si="28"/>
        <v>100</v>
      </c>
      <c r="G96" s="64">
        <v>215.8</v>
      </c>
      <c r="H96" s="48">
        <f t="shared" ref="H96:H104" si="29">$D:$D/$G:$G*100</f>
        <v>143.65152919369785</v>
      </c>
      <c r="I96" s="64">
        <v>100</v>
      </c>
    </row>
    <row r="97" spans="1:9" ht="38.25" x14ac:dyDescent="0.2">
      <c r="A97" s="53" t="s">
        <v>158</v>
      </c>
      <c r="B97" s="64">
        <v>311.10000000000002</v>
      </c>
      <c r="C97" s="64">
        <v>311.10000000000002</v>
      </c>
      <c r="D97" s="64">
        <v>311.10000000000002</v>
      </c>
      <c r="E97" s="48">
        <f t="shared" si="27"/>
        <v>100</v>
      </c>
      <c r="F97" s="48">
        <f t="shared" si="28"/>
        <v>100</v>
      </c>
      <c r="G97" s="64">
        <v>299</v>
      </c>
      <c r="H97" s="48">
        <f t="shared" si="29"/>
        <v>104.04682274247492</v>
      </c>
      <c r="I97" s="64">
        <v>0</v>
      </c>
    </row>
    <row r="98" spans="1:9" ht="14.25" x14ac:dyDescent="0.2">
      <c r="A98" s="6" t="s">
        <v>25</v>
      </c>
      <c r="B98" s="50">
        <f>B92+B66+B60+B56+B47+B44+B40+B35+B27+B7+B57+B58+B59+B22</f>
        <v>1092668.5</v>
      </c>
      <c r="C98" s="50">
        <f>C92+C66+C60+C56+C47+C44+C40+C35+C27+C7+C57+C58+C59+C22</f>
        <v>518285.3</v>
      </c>
      <c r="D98" s="50">
        <f>D92+D66+D60+D56+D47+D44+D40+D35+D27+D7+D57+D58+D59+D22</f>
        <v>509686.5</v>
      </c>
      <c r="E98" s="51">
        <f t="shared" si="27"/>
        <v>46.646032168036328</v>
      </c>
      <c r="F98" s="51">
        <f t="shared" si="28"/>
        <v>98.340913778569444</v>
      </c>
      <c r="G98" s="50">
        <f>G92+G66+G60+G56+G47+G44+G40+G35+G27+G7+G57+G58+G59+G22</f>
        <v>426117.00000000006</v>
      </c>
      <c r="H98" s="51">
        <f t="shared" si="29"/>
        <v>119.61186716324389</v>
      </c>
      <c r="I98" s="50">
        <f>I92+I66+I60+I56+I47+I44+I40+I35+I27+I7+I57+I58+I59+I22</f>
        <v>77418.600000000006</v>
      </c>
    </row>
    <row r="99" spans="1:9" ht="14.25" x14ac:dyDescent="0.2">
      <c r="A99" s="6" t="s">
        <v>26</v>
      </c>
      <c r="B99" s="50">
        <f>B100+B105+B106+B107+B108</f>
        <v>2549237.9</v>
      </c>
      <c r="C99" s="50">
        <f>C100+C105+C106+C107+C108</f>
        <v>1057579.2000000002</v>
      </c>
      <c r="D99" s="50">
        <f>D100+D105+D106+D107+D108</f>
        <v>1038710.5000000001</v>
      </c>
      <c r="E99" s="51">
        <f t="shared" si="27"/>
        <v>40.745922536299972</v>
      </c>
      <c r="F99" s="51">
        <f t="shared" si="28"/>
        <v>98.21585938906513</v>
      </c>
      <c r="G99" s="50">
        <f>G100+G105+G106+G107+G108</f>
        <v>1078538.3</v>
      </c>
      <c r="H99" s="51">
        <f t="shared" si="29"/>
        <v>96.307242867499482</v>
      </c>
      <c r="I99" s="50">
        <f>I100+I105+I106+I107+I108</f>
        <v>410907.19999999995</v>
      </c>
    </row>
    <row r="100" spans="1:9" ht="25.5" x14ac:dyDescent="0.2">
      <c r="A100" s="6" t="s">
        <v>27</v>
      </c>
      <c r="B100" s="50">
        <f>SUM(B101:B104)</f>
        <v>2809773.5</v>
      </c>
      <c r="C100" s="50">
        <f>SUM(C101:C104)</f>
        <v>1349535.7000000002</v>
      </c>
      <c r="D100" s="50">
        <f>SUM(D101:D104)</f>
        <v>1330836.5</v>
      </c>
      <c r="E100" s="51">
        <f t="shared" si="27"/>
        <v>47.364547355863387</v>
      </c>
      <c r="F100" s="51">
        <f t="shared" si="28"/>
        <v>98.614397529461414</v>
      </c>
      <c r="G100" s="50">
        <f>SUM(G101:G104)</f>
        <v>1091456.5</v>
      </c>
      <c r="H100" s="51">
        <f t="shared" si="29"/>
        <v>121.9321612908989</v>
      </c>
      <c r="I100" s="50">
        <f>SUM(I101:I104)</f>
        <v>410822.6</v>
      </c>
    </row>
    <row r="101" spans="1:9" x14ac:dyDescent="0.2">
      <c r="A101" s="3" t="s">
        <v>28</v>
      </c>
      <c r="B101" s="64">
        <v>665164</v>
      </c>
      <c r="C101" s="64">
        <v>241943.4</v>
      </c>
      <c r="D101" s="64">
        <v>241943.4</v>
      </c>
      <c r="E101" s="48">
        <f t="shared" si="27"/>
        <v>36.373495859667692</v>
      </c>
      <c r="F101" s="48">
        <f t="shared" si="28"/>
        <v>100</v>
      </c>
      <c r="G101" s="64">
        <v>213275.8</v>
      </c>
      <c r="H101" s="48">
        <f t="shared" si="29"/>
        <v>113.44156252139248</v>
      </c>
      <c r="I101" s="64">
        <v>90287.9</v>
      </c>
    </row>
    <row r="102" spans="1:9" x14ac:dyDescent="0.2">
      <c r="A102" s="3" t="s">
        <v>29</v>
      </c>
      <c r="B102" s="64">
        <v>732297.4</v>
      </c>
      <c r="C102" s="64">
        <v>269160.90000000002</v>
      </c>
      <c r="D102" s="64">
        <v>268215.7</v>
      </c>
      <c r="E102" s="48">
        <f t="shared" si="27"/>
        <v>36.62660826052366</v>
      </c>
      <c r="F102" s="48">
        <f t="shared" si="28"/>
        <v>99.648834581843047</v>
      </c>
      <c r="G102" s="64">
        <v>185827.8</v>
      </c>
      <c r="H102" s="48">
        <f t="shared" si="29"/>
        <v>144.33561609188723</v>
      </c>
      <c r="I102" s="64">
        <v>163837.79999999999</v>
      </c>
    </row>
    <row r="103" spans="1:9" x14ac:dyDescent="0.2">
      <c r="A103" s="3" t="s">
        <v>30</v>
      </c>
      <c r="B103" s="64">
        <v>1279487.3</v>
      </c>
      <c r="C103" s="64">
        <v>765463.9</v>
      </c>
      <c r="D103" s="64">
        <v>750878.1</v>
      </c>
      <c r="E103" s="48">
        <f t="shared" si="27"/>
        <v>58.685857999528402</v>
      </c>
      <c r="F103" s="48">
        <f t="shared" si="28"/>
        <v>98.094514973207751</v>
      </c>
      <c r="G103" s="64">
        <v>635728.5</v>
      </c>
      <c r="H103" s="48">
        <f t="shared" si="29"/>
        <v>118.11301522583932</v>
      </c>
      <c r="I103" s="64">
        <v>148100.1</v>
      </c>
    </row>
    <row r="104" spans="1:9" x14ac:dyDescent="0.2">
      <c r="A104" s="3" t="s">
        <v>132</v>
      </c>
      <c r="B104" s="64">
        <v>132824.79999999999</v>
      </c>
      <c r="C104" s="64">
        <v>72967.5</v>
      </c>
      <c r="D104" s="64">
        <v>69799.3</v>
      </c>
      <c r="E104" s="48">
        <f t="shared" si="27"/>
        <v>52.549900319819798</v>
      </c>
      <c r="F104" s="48">
        <f t="shared" si="28"/>
        <v>95.658066947613662</v>
      </c>
      <c r="G104" s="64">
        <v>56624.4</v>
      </c>
      <c r="H104" s="48">
        <f t="shared" si="29"/>
        <v>123.26717810696448</v>
      </c>
      <c r="I104" s="64">
        <v>8596.7999999999993</v>
      </c>
    </row>
    <row r="105" spans="1:9" ht="30" customHeight="1" x14ac:dyDescent="0.2">
      <c r="A105" s="6" t="s">
        <v>103</v>
      </c>
      <c r="B105" s="63">
        <v>2898.5</v>
      </c>
      <c r="C105" s="63">
        <v>1720</v>
      </c>
      <c r="D105" s="63">
        <v>1615</v>
      </c>
      <c r="E105" s="51">
        <f t="shared" si="27"/>
        <v>55.718475073313776</v>
      </c>
      <c r="F105" s="51">
        <f t="shared" si="28"/>
        <v>93.895348837209298</v>
      </c>
      <c r="G105" s="63">
        <v>0</v>
      </c>
      <c r="H105" s="51">
        <v>0</v>
      </c>
      <c r="I105" s="63">
        <v>20</v>
      </c>
    </row>
    <row r="106" spans="1:9" ht="30" customHeight="1" x14ac:dyDescent="0.2">
      <c r="A106" s="6" t="s">
        <v>105</v>
      </c>
      <c r="B106" s="63">
        <v>30542.400000000001</v>
      </c>
      <c r="C106" s="63">
        <v>300</v>
      </c>
      <c r="D106" s="63">
        <v>117.5</v>
      </c>
      <c r="E106" s="51">
        <f t="shared" si="27"/>
        <v>0.38471109015663474</v>
      </c>
      <c r="F106" s="51">
        <f t="shared" si="28"/>
        <v>39.166666666666664</v>
      </c>
      <c r="G106" s="63">
        <v>0</v>
      </c>
      <c r="H106" s="51">
        <v>0</v>
      </c>
      <c r="I106" s="63">
        <v>37.5</v>
      </c>
    </row>
    <row r="107" spans="1:9" ht="66.75" customHeight="1" x14ac:dyDescent="0.2">
      <c r="A107" s="6" t="s">
        <v>101</v>
      </c>
      <c r="B107" s="63">
        <v>521</v>
      </c>
      <c r="C107" s="63">
        <v>521</v>
      </c>
      <c r="D107" s="63">
        <v>576.1</v>
      </c>
      <c r="E107" s="51">
        <f t="shared" si="27"/>
        <v>110.57581573896354</v>
      </c>
      <c r="F107" s="51">
        <f t="shared" si="28"/>
        <v>110.57581573896354</v>
      </c>
      <c r="G107" s="63">
        <v>255</v>
      </c>
      <c r="H107" s="51">
        <f>$D:$D/$G:$G*100</f>
        <v>225.92156862745099</v>
      </c>
      <c r="I107" s="63">
        <v>50</v>
      </c>
    </row>
    <row r="108" spans="1:9" ht="24.75" customHeight="1" x14ac:dyDescent="0.2">
      <c r="A108" s="6" t="s">
        <v>32</v>
      </c>
      <c r="B108" s="63">
        <v>-294497.5</v>
      </c>
      <c r="C108" s="63">
        <v>-294497.5</v>
      </c>
      <c r="D108" s="63">
        <v>-294434.59999999998</v>
      </c>
      <c r="E108" s="51">
        <f t="shared" si="27"/>
        <v>99.978641584393742</v>
      </c>
      <c r="F108" s="51">
        <f t="shared" si="28"/>
        <v>99.978641584393742</v>
      </c>
      <c r="G108" s="63">
        <v>-13173.2</v>
      </c>
      <c r="H108" s="51">
        <f>$D:$D/$G:$G*100</f>
        <v>2235.1030880879357</v>
      </c>
      <c r="I108" s="63">
        <v>-22.9</v>
      </c>
    </row>
    <row r="109" spans="1:9" ht="18.75" customHeight="1" x14ac:dyDescent="0.2">
      <c r="A109" s="5" t="s">
        <v>31</v>
      </c>
      <c r="B109" s="50">
        <f>B99+B98</f>
        <v>3641906.4</v>
      </c>
      <c r="C109" s="50">
        <f t="shared" ref="C109:D109" si="30">C99+C98</f>
        <v>1575864.5000000002</v>
      </c>
      <c r="D109" s="50">
        <f t="shared" si="30"/>
        <v>1548397</v>
      </c>
      <c r="E109" s="51">
        <f t="shared" si="27"/>
        <v>42.516111891288588</v>
      </c>
      <c r="F109" s="51">
        <f t="shared" si="28"/>
        <v>98.256988465696111</v>
      </c>
      <c r="G109" s="50">
        <f t="shared" ref="G109" si="31">G99+G98</f>
        <v>1504655.3</v>
      </c>
      <c r="H109" s="51">
        <f>$D:$D/$G:$G*100</f>
        <v>102.90709107926578</v>
      </c>
      <c r="I109" s="50">
        <f t="shared" ref="I109" si="32">I99+I98</f>
        <v>488325.79999999993</v>
      </c>
    </row>
    <row r="110" spans="1:9" ht="24" customHeight="1" x14ac:dyDescent="0.2">
      <c r="A110" s="73" t="s">
        <v>33</v>
      </c>
      <c r="B110" s="74"/>
      <c r="C110" s="74"/>
      <c r="D110" s="74"/>
      <c r="E110" s="74"/>
      <c r="F110" s="74"/>
      <c r="G110" s="74"/>
      <c r="H110" s="74"/>
      <c r="I110" s="75"/>
    </row>
    <row r="111" spans="1:9" ht="14.25" x14ac:dyDescent="0.2">
      <c r="A111" s="8" t="s">
        <v>34</v>
      </c>
      <c r="B111" s="50">
        <f>B112+B113+B114+B115+B116+B117+B118+B119</f>
        <v>474449</v>
      </c>
      <c r="C111" s="50">
        <f>C112+C113+C114+C115+C116+C117+C118+C119</f>
        <v>235163.2</v>
      </c>
      <c r="D111" s="50">
        <f>D112+D113+D114+D115+D116+D117+D118+D119</f>
        <v>190624.2</v>
      </c>
      <c r="E111" s="24">
        <f t="shared" ref="E111:E116" si="33">$D:$D/$B:$B*100</f>
        <v>40.17801702606603</v>
      </c>
      <c r="F111" s="24">
        <f>$D:$D/$C:$C*100</f>
        <v>81.060386999326425</v>
      </c>
      <c r="G111" s="50">
        <f>G112+G113+G114+G115+G116+G117+G118+G119</f>
        <v>147936.29999999999</v>
      </c>
      <c r="H111" s="24">
        <f>$D:$D/$G:$G*100</f>
        <v>128.85559527986035</v>
      </c>
      <c r="I111" s="50">
        <f>I112+I113+I114+I115+I116+I117+I118+I119</f>
        <v>39955.699999999997</v>
      </c>
    </row>
    <row r="112" spans="1:9" x14ac:dyDescent="0.2">
      <c r="A112" s="9" t="s">
        <v>35</v>
      </c>
      <c r="B112" s="65">
        <v>3700.7</v>
      </c>
      <c r="C112" s="65">
        <v>1775.4</v>
      </c>
      <c r="D112" s="65">
        <v>1383.8</v>
      </c>
      <c r="E112" s="27">
        <f t="shared" si="33"/>
        <v>37.392925662712464</v>
      </c>
      <c r="F112" s="27">
        <f>$D:$D/$C:$C*100</f>
        <v>77.942998760842613</v>
      </c>
      <c r="G112" s="65">
        <v>1467.1</v>
      </c>
      <c r="H112" s="27">
        <f>$D:$D/$G:$G*100</f>
        <v>94.322132097334872</v>
      </c>
      <c r="I112" s="65">
        <v>95.7</v>
      </c>
    </row>
    <row r="113" spans="1:9" ht="14.25" customHeight="1" x14ac:dyDescent="0.2">
      <c r="A113" s="9" t="s">
        <v>36</v>
      </c>
      <c r="B113" s="65">
        <v>11273.5</v>
      </c>
      <c r="C113" s="65">
        <v>5213.8999999999996</v>
      </c>
      <c r="D113" s="65">
        <v>4819.5</v>
      </c>
      <c r="E113" s="27">
        <f t="shared" si="33"/>
        <v>42.75069854082583</v>
      </c>
      <c r="F113" s="27">
        <f>$D:$D/$C:$C*100</f>
        <v>92.43560482556245</v>
      </c>
      <c r="G113" s="65">
        <v>4025.7</v>
      </c>
      <c r="H113" s="27">
        <f>$D:$D/$G:$G*100</f>
        <v>119.71830985915493</v>
      </c>
      <c r="I113" s="65">
        <v>636.70000000000005</v>
      </c>
    </row>
    <row r="114" spans="1:9" ht="25.5" x14ac:dyDescent="0.2">
      <c r="A114" s="9" t="s">
        <v>37</v>
      </c>
      <c r="B114" s="65">
        <v>87069</v>
      </c>
      <c r="C114" s="65">
        <v>47916.800000000003</v>
      </c>
      <c r="D114" s="65">
        <v>38925.800000000003</v>
      </c>
      <c r="E114" s="27">
        <f t="shared" si="33"/>
        <v>44.706841700260718</v>
      </c>
      <c r="F114" s="27">
        <f>$D:$D/$C:$C*100</f>
        <v>81.236226125283821</v>
      </c>
      <c r="G114" s="65">
        <v>33880.5</v>
      </c>
      <c r="H114" s="27">
        <f>$D:$D/$G:$G*100</f>
        <v>114.89145673765147</v>
      </c>
      <c r="I114" s="65">
        <v>7220.5</v>
      </c>
    </row>
    <row r="115" spans="1:9" x14ac:dyDescent="0.2">
      <c r="A115" s="9" t="s">
        <v>80</v>
      </c>
      <c r="B115" s="64">
        <v>11.3</v>
      </c>
      <c r="C115" s="64">
        <v>0</v>
      </c>
      <c r="D115" s="64">
        <v>0</v>
      </c>
      <c r="E115" s="27">
        <f t="shared" si="33"/>
        <v>0</v>
      </c>
      <c r="F115" s="27">
        <v>0</v>
      </c>
      <c r="G115" s="64">
        <v>0</v>
      </c>
      <c r="H115" s="27">
        <v>0</v>
      </c>
      <c r="I115" s="64">
        <v>0</v>
      </c>
    </row>
    <row r="116" spans="1:9" ht="25.5" x14ac:dyDescent="0.2">
      <c r="A116" s="3" t="s">
        <v>38</v>
      </c>
      <c r="B116" s="65">
        <v>24048.400000000001</v>
      </c>
      <c r="C116" s="65">
        <v>12988.8</v>
      </c>
      <c r="D116" s="65">
        <v>10887.6</v>
      </c>
      <c r="E116" s="27">
        <f t="shared" si="33"/>
        <v>45.273698042281396</v>
      </c>
      <c r="F116" s="27">
        <f>$D:$D/$C:$C*100</f>
        <v>83.822985957132303</v>
      </c>
      <c r="G116" s="65">
        <v>8875.7999999999993</v>
      </c>
      <c r="H116" s="27">
        <f>$D:$D/$G:$G*100</f>
        <v>122.66612587034409</v>
      </c>
      <c r="I116" s="65">
        <v>2774.7</v>
      </c>
    </row>
    <row r="117" spans="1:9" x14ac:dyDescent="0.2">
      <c r="A117" s="3" t="s">
        <v>134</v>
      </c>
      <c r="B117" s="65">
        <v>6742.6</v>
      </c>
      <c r="C117" s="65">
        <v>6742.6</v>
      </c>
      <c r="D117" s="65">
        <v>0</v>
      </c>
      <c r="E117" s="27">
        <v>0</v>
      </c>
      <c r="F117" s="27">
        <v>0</v>
      </c>
      <c r="G117" s="65">
        <v>0</v>
      </c>
      <c r="H117" s="27">
        <v>0</v>
      </c>
      <c r="I117" s="65">
        <v>0</v>
      </c>
    </row>
    <row r="118" spans="1:9" x14ac:dyDescent="0.2">
      <c r="A118" s="9" t="s">
        <v>39</v>
      </c>
      <c r="B118" s="65">
        <v>2564.4</v>
      </c>
      <c r="C118" s="65">
        <v>0</v>
      </c>
      <c r="D118" s="65">
        <v>0</v>
      </c>
      <c r="E118" s="27">
        <f>$D:$D/$B:$B*100</f>
        <v>0</v>
      </c>
      <c r="F118" s="27">
        <v>0</v>
      </c>
      <c r="G118" s="65">
        <v>0</v>
      </c>
      <c r="H118" s="27">
        <v>0</v>
      </c>
      <c r="I118" s="65">
        <v>0</v>
      </c>
    </row>
    <row r="119" spans="1:9" x14ac:dyDescent="0.2">
      <c r="A119" s="3" t="s">
        <v>40</v>
      </c>
      <c r="B119" s="65">
        <v>339039.1</v>
      </c>
      <c r="C119" s="65">
        <v>160525.70000000001</v>
      </c>
      <c r="D119" s="65">
        <v>134607.5</v>
      </c>
      <c r="E119" s="27">
        <f>$D:$D/$B:$B*100</f>
        <v>39.702647865688654</v>
      </c>
      <c r="F119" s="27">
        <f>$D:$D/$C:$C*100</f>
        <v>83.854174129126974</v>
      </c>
      <c r="G119" s="65">
        <v>99687.2</v>
      </c>
      <c r="H119" s="27">
        <f>$D:$D/$G:$G*100</f>
        <v>135.02987344413327</v>
      </c>
      <c r="I119" s="65">
        <v>29228.1</v>
      </c>
    </row>
    <row r="120" spans="1:9" ht="14.25" x14ac:dyDescent="0.2">
      <c r="A120" s="8" t="s">
        <v>41</v>
      </c>
      <c r="B120" s="63">
        <v>0</v>
      </c>
      <c r="C120" s="63">
        <v>0</v>
      </c>
      <c r="D120" s="63">
        <v>0</v>
      </c>
      <c r="E120" s="24">
        <v>0</v>
      </c>
      <c r="F120" s="24">
        <v>0</v>
      </c>
      <c r="G120" s="63">
        <v>314.7</v>
      </c>
      <c r="H120" s="24">
        <f>$D:$D/$G:$G*100</f>
        <v>0</v>
      </c>
      <c r="I120" s="63">
        <v>0</v>
      </c>
    </row>
    <row r="121" spans="1:9" ht="25.5" x14ac:dyDescent="0.2">
      <c r="A121" s="10" t="s">
        <v>42</v>
      </c>
      <c r="B121" s="63">
        <v>21236.400000000001</v>
      </c>
      <c r="C121" s="63">
        <v>10683.4</v>
      </c>
      <c r="D121" s="63">
        <v>9574.6</v>
      </c>
      <c r="E121" s="24">
        <f>$D:$D/$B:$B*100</f>
        <v>45.085796085965605</v>
      </c>
      <c r="F121" s="24">
        <f>$D:$D/$C:$C*100</f>
        <v>89.621281614467307</v>
      </c>
      <c r="G121" s="63">
        <v>8412.1</v>
      </c>
      <c r="H121" s="24">
        <f>$D:$D/$G:$G*100</f>
        <v>113.81937922754129</v>
      </c>
      <c r="I121" s="63">
        <v>1756.6</v>
      </c>
    </row>
    <row r="122" spans="1:9" ht="14.25" x14ac:dyDescent="0.2">
      <c r="A122" s="8" t="s">
        <v>43</v>
      </c>
      <c r="B122" s="50">
        <f>B123+B124+B125+B126+B127</f>
        <v>343369.2</v>
      </c>
      <c r="C122" s="50">
        <f t="shared" ref="C122" si="34">C123+C124+C125+C126+C127</f>
        <v>49576.4</v>
      </c>
      <c r="D122" s="50">
        <f>D123+D124+D125+D126+D127</f>
        <v>40225.199999999997</v>
      </c>
      <c r="E122" s="24">
        <f>$D:$D/$B:$B*100</f>
        <v>11.714853865751499</v>
      </c>
      <c r="F122" s="24">
        <f>$D:$D/$C:$C*100</f>
        <v>81.1377994368288</v>
      </c>
      <c r="G122" s="50">
        <f>G123+G124+G125+G126+G127</f>
        <v>37443.4</v>
      </c>
      <c r="H122" s="24">
        <f>$D:$D/$G:$G*100</f>
        <v>107.42934669394337</v>
      </c>
      <c r="I122" s="50">
        <f>I123+I124+I125+I126+I127</f>
        <v>4819.5999999999995</v>
      </c>
    </row>
    <row r="123" spans="1:9" x14ac:dyDescent="0.2">
      <c r="A123" s="9" t="s">
        <v>139</v>
      </c>
      <c r="B123" s="65">
        <v>3434.4</v>
      </c>
      <c r="C123" s="65">
        <v>2188.1999999999998</v>
      </c>
      <c r="D123" s="65">
        <v>2188.3000000000002</v>
      </c>
      <c r="E123" s="27">
        <f t="shared" ref="E123" si="35">$D:$D/$B:$B*100</f>
        <v>63.717097600745397</v>
      </c>
      <c r="F123" s="27">
        <f>$D:$D/$C:$C*100</f>
        <v>100.00456996618227</v>
      </c>
      <c r="G123" s="65">
        <v>0</v>
      </c>
      <c r="H123" s="27">
        <v>0</v>
      </c>
      <c r="I123" s="65">
        <v>456.9</v>
      </c>
    </row>
    <row r="124" spans="1:9" x14ac:dyDescent="0.2">
      <c r="A124" s="9" t="s">
        <v>140</v>
      </c>
      <c r="B124" s="65">
        <v>0</v>
      </c>
      <c r="C124" s="65">
        <v>0</v>
      </c>
      <c r="D124" s="65">
        <v>0</v>
      </c>
      <c r="E124" s="27">
        <v>0</v>
      </c>
      <c r="F124" s="27">
        <v>0</v>
      </c>
      <c r="G124" s="65">
        <v>734.5</v>
      </c>
      <c r="H124" s="27">
        <f>$D:$D/$G:$G*100</f>
        <v>0</v>
      </c>
      <c r="I124" s="65">
        <v>0</v>
      </c>
    </row>
    <row r="125" spans="1:9" x14ac:dyDescent="0.2">
      <c r="A125" s="9" t="s">
        <v>44</v>
      </c>
      <c r="B125" s="65">
        <v>23410.2</v>
      </c>
      <c r="C125" s="65">
        <v>9799.2000000000007</v>
      </c>
      <c r="D125" s="65">
        <v>8804.5</v>
      </c>
      <c r="E125" s="27">
        <f t="shared" ref="E125:E148" si="36">$D:$D/$B:$B*100</f>
        <v>37.609674415425751</v>
      </c>
      <c r="F125" s="27">
        <f t="shared" ref="F125:F148" si="37">$D:$D/$C:$C*100</f>
        <v>89.849171360927414</v>
      </c>
      <c r="G125" s="65">
        <v>8270.5</v>
      </c>
      <c r="H125" s="27">
        <f t="shared" ref="H125:H148" si="38">$D:$D/$G:$G*100</f>
        <v>106.45668339278158</v>
      </c>
      <c r="I125" s="65">
        <v>1679.7</v>
      </c>
    </row>
    <row r="126" spans="1:9" x14ac:dyDescent="0.2">
      <c r="A126" s="11" t="s">
        <v>85</v>
      </c>
      <c r="B126" s="64">
        <v>311354.7</v>
      </c>
      <c r="C126" s="64">
        <v>35760.300000000003</v>
      </c>
      <c r="D126" s="64">
        <v>28751.1</v>
      </c>
      <c r="E126" s="27">
        <f t="shared" si="36"/>
        <v>9.2341949551427991</v>
      </c>
      <c r="F126" s="27">
        <f t="shared" si="37"/>
        <v>80.399493292841498</v>
      </c>
      <c r="G126" s="64">
        <v>26005.5</v>
      </c>
      <c r="H126" s="27">
        <f t="shared" si="38"/>
        <v>110.55776662629057</v>
      </c>
      <c r="I126" s="64">
        <v>2430.8000000000002</v>
      </c>
    </row>
    <row r="127" spans="1:9" x14ac:dyDescent="0.2">
      <c r="A127" s="9" t="s">
        <v>45</v>
      </c>
      <c r="B127" s="65">
        <v>5169.8999999999996</v>
      </c>
      <c r="C127" s="65">
        <v>1828.7</v>
      </c>
      <c r="D127" s="65">
        <v>481.3</v>
      </c>
      <c r="E127" s="27">
        <f t="shared" si="36"/>
        <v>9.3096578270372738</v>
      </c>
      <c r="F127" s="27">
        <f t="shared" si="37"/>
        <v>26.31924317821403</v>
      </c>
      <c r="G127" s="65">
        <v>2432.9</v>
      </c>
      <c r="H127" s="27">
        <f t="shared" si="38"/>
        <v>19.782975050351432</v>
      </c>
      <c r="I127" s="65">
        <v>252.2</v>
      </c>
    </row>
    <row r="128" spans="1:9" ht="14.25" x14ac:dyDescent="0.2">
      <c r="A128" s="8" t="s">
        <v>46</v>
      </c>
      <c r="B128" s="50">
        <f>B129+B130+B131+B132</f>
        <v>530907.20000000007</v>
      </c>
      <c r="C128" s="50">
        <f>C129+C130+C131+C132</f>
        <v>198945.1</v>
      </c>
      <c r="D128" s="50">
        <f>D129+D130+D131+D132</f>
        <v>142226.9</v>
      </c>
      <c r="E128" s="24">
        <f t="shared" si="36"/>
        <v>26.789408770496987</v>
      </c>
      <c r="F128" s="24">
        <f t="shared" si="37"/>
        <v>71.49052678351967</v>
      </c>
      <c r="G128" s="50">
        <f>G129+G130+G131+G132</f>
        <v>575769.9</v>
      </c>
      <c r="H128" s="24">
        <f t="shared" si="38"/>
        <v>24.702038088479441</v>
      </c>
      <c r="I128" s="50">
        <f>I129+I130+I131+I132</f>
        <v>24023.699999999997</v>
      </c>
    </row>
    <row r="129" spans="1:9" x14ac:dyDescent="0.2">
      <c r="A129" s="9" t="s">
        <v>47</v>
      </c>
      <c r="B129" s="65">
        <v>36838.199999999997</v>
      </c>
      <c r="C129" s="65">
        <v>30998.6</v>
      </c>
      <c r="D129" s="65">
        <v>16469.599999999999</v>
      </c>
      <c r="E129" s="27">
        <f t="shared" si="36"/>
        <v>44.707939041538403</v>
      </c>
      <c r="F129" s="27">
        <f t="shared" si="37"/>
        <v>53.130141361222762</v>
      </c>
      <c r="G129" s="65">
        <v>513526.1</v>
      </c>
      <c r="H129" s="27">
        <f t="shared" si="38"/>
        <v>3.2071592855747739</v>
      </c>
      <c r="I129" s="65">
        <v>7478</v>
      </c>
    </row>
    <row r="130" spans="1:9" x14ac:dyDescent="0.2">
      <c r="A130" s="9" t="s">
        <v>48</v>
      </c>
      <c r="B130" s="65">
        <v>216581.3</v>
      </c>
      <c r="C130" s="65">
        <v>120905.4</v>
      </c>
      <c r="D130" s="65">
        <v>89851.8</v>
      </c>
      <c r="E130" s="27">
        <f t="shared" si="36"/>
        <v>41.486407182891597</v>
      </c>
      <c r="F130" s="27">
        <f t="shared" si="37"/>
        <v>74.315787384186322</v>
      </c>
      <c r="G130" s="65">
        <v>33763</v>
      </c>
      <c r="H130" s="27">
        <f t="shared" si="38"/>
        <v>266.12504812960935</v>
      </c>
      <c r="I130" s="65">
        <v>4090.1</v>
      </c>
    </row>
    <row r="131" spans="1:9" x14ac:dyDescent="0.2">
      <c r="A131" s="9" t="s">
        <v>49</v>
      </c>
      <c r="B131" s="65">
        <v>250899.4</v>
      </c>
      <c r="C131" s="65">
        <v>35858.699999999997</v>
      </c>
      <c r="D131" s="65">
        <v>26750.1</v>
      </c>
      <c r="E131" s="27">
        <f t="shared" si="36"/>
        <v>10.661683527342033</v>
      </c>
      <c r="F131" s="27">
        <f t="shared" si="37"/>
        <v>74.598632967731675</v>
      </c>
      <c r="G131" s="65">
        <v>27229.8</v>
      </c>
      <c r="H131" s="27">
        <f t="shared" si="38"/>
        <v>98.238327126897744</v>
      </c>
      <c r="I131" s="65">
        <v>9764</v>
      </c>
    </row>
    <row r="132" spans="1:9" x14ac:dyDescent="0.2">
      <c r="A132" s="9" t="s">
        <v>50</v>
      </c>
      <c r="B132" s="65">
        <v>26588.3</v>
      </c>
      <c r="C132" s="65">
        <v>11182.4</v>
      </c>
      <c r="D132" s="65">
        <v>9155.4</v>
      </c>
      <c r="E132" s="27">
        <f t="shared" si="36"/>
        <v>34.433942749254371</v>
      </c>
      <c r="F132" s="27">
        <f t="shared" si="37"/>
        <v>81.873300901416513</v>
      </c>
      <c r="G132" s="65">
        <v>1251</v>
      </c>
      <c r="H132" s="27">
        <f t="shared" si="38"/>
        <v>731.84652278177452</v>
      </c>
      <c r="I132" s="65">
        <v>2691.6</v>
      </c>
    </row>
    <row r="133" spans="1:9" ht="18.75" customHeight="1" x14ac:dyDescent="0.2">
      <c r="A133" s="12" t="s">
        <v>107</v>
      </c>
      <c r="B133" s="50">
        <f>SUM(B134:B135)</f>
        <v>22650.400000000001</v>
      </c>
      <c r="C133" s="50">
        <f>SUM(C134:C135)</f>
        <v>6743.5</v>
      </c>
      <c r="D133" s="50">
        <f>SUM(D134:D135)</f>
        <v>2548.1</v>
      </c>
      <c r="E133" s="24">
        <f t="shared" si="36"/>
        <v>11.249690954685127</v>
      </c>
      <c r="F133" s="24">
        <f t="shared" si="37"/>
        <v>37.786016163713207</v>
      </c>
      <c r="G133" s="50">
        <f>SUM(G134:G135)</f>
        <v>10281.9</v>
      </c>
      <c r="H133" s="24">
        <f t="shared" si="38"/>
        <v>24.782384578725722</v>
      </c>
      <c r="I133" s="50">
        <f>SUM(I134:I135)</f>
        <v>666.2</v>
      </c>
    </row>
    <row r="134" spans="1:9" ht="30.75" customHeight="1" x14ac:dyDescent="0.2">
      <c r="A134" s="9" t="s">
        <v>108</v>
      </c>
      <c r="B134" s="65">
        <v>2123.5</v>
      </c>
      <c r="C134" s="65">
        <v>1983.3</v>
      </c>
      <c r="D134" s="65">
        <v>695.5</v>
      </c>
      <c r="E134" s="27">
        <f t="shared" si="36"/>
        <v>32.752531198493052</v>
      </c>
      <c r="F134" s="27">
        <f t="shared" si="37"/>
        <v>35.067816265819594</v>
      </c>
      <c r="G134" s="65">
        <v>553</v>
      </c>
      <c r="H134" s="27">
        <f t="shared" si="38"/>
        <v>125.76853526220614</v>
      </c>
      <c r="I134" s="65">
        <v>614.6</v>
      </c>
    </row>
    <row r="135" spans="1:9" ht="20.25" customHeight="1" x14ac:dyDescent="0.2">
      <c r="A135" s="9" t="s">
        <v>106</v>
      </c>
      <c r="B135" s="65">
        <v>20526.900000000001</v>
      </c>
      <c r="C135" s="65">
        <v>4760.2</v>
      </c>
      <c r="D135" s="65">
        <v>1852.6</v>
      </c>
      <c r="E135" s="27">
        <f t="shared" si="36"/>
        <v>9.0252303075476554</v>
      </c>
      <c r="F135" s="27">
        <f t="shared" si="37"/>
        <v>38.918532834754842</v>
      </c>
      <c r="G135" s="65">
        <v>9728.9</v>
      </c>
      <c r="H135" s="27">
        <f t="shared" si="38"/>
        <v>19.042234990595031</v>
      </c>
      <c r="I135" s="65">
        <v>51.6</v>
      </c>
    </row>
    <row r="136" spans="1:9" ht="14.25" x14ac:dyDescent="0.2">
      <c r="A136" s="12" t="s">
        <v>51</v>
      </c>
      <c r="B136" s="50">
        <f>B137+B138+B139+B140+B141</f>
        <v>1985112.7999999998</v>
      </c>
      <c r="C136" s="50">
        <f>C137+C138+C139+C140+C141</f>
        <v>1092891.3</v>
      </c>
      <c r="D136" s="50">
        <f>D137+D138+D139+D140+D141</f>
        <v>1076785.1000000001</v>
      </c>
      <c r="E136" s="24">
        <f t="shared" si="36"/>
        <v>54.243018331250504</v>
      </c>
      <c r="F136" s="24">
        <f t="shared" si="37"/>
        <v>98.526276126454675</v>
      </c>
      <c r="G136" s="50">
        <f>G137+G138+G139+G140+G141</f>
        <v>942764.20000000007</v>
      </c>
      <c r="H136" s="24">
        <f t="shared" si="38"/>
        <v>114.21573920604962</v>
      </c>
      <c r="I136" s="50">
        <f>I137+I138+I139+I140+I141</f>
        <v>218935.30000000002</v>
      </c>
    </row>
    <row r="137" spans="1:9" x14ac:dyDescent="0.2">
      <c r="A137" s="9" t="s">
        <v>52</v>
      </c>
      <c r="B137" s="65">
        <v>730037.1</v>
      </c>
      <c r="C137" s="65">
        <v>371325.4</v>
      </c>
      <c r="D137" s="65">
        <v>371254.2</v>
      </c>
      <c r="E137" s="27">
        <f t="shared" si="36"/>
        <v>50.85415522033059</v>
      </c>
      <c r="F137" s="27">
        <f t="shared" si="37"/>
        <v>99.98082544312885</v>
      </c>
      <c r="G137" s="65">
        <v>330037.3</v>
      </c>
      <c r="H137" s="27">
        <f t="shared" si="38"/>
        <v>112.48855811146194</v>
      </c>
      <c r="I137" s="65">
        <v>62602.9</v>
      </c>
    </row>
    <row r="138" spans="1:9" x14ac:dyDescent="0.2">
      <c r="A138" s="9" t="s">
        <v>53</v>
      </c>
      <c r="B138" s="65">
        <v>937321.3</v>
      </c>
      <c r="C138" s="65">
        <v>534777.1</v>
      </c>
      <c r="D138" s="65">
        <v>534487.5</v>
      </c>
      <c r="E138" s="27">
        <f t="shared" si="36"/>
        <v>57.022869319197156</v>
      </c>
      <c r="F138" s="27">
        <f t="shared" si="37"/>
        <v>99.945846596647471</v>
      </c>
      <c r="G138" s="65">
        <v>466172</v>
      </c>
      <c r="H138" s="27">
        <f t="shared" si="38"/>
        <v>114.6545695580172</v>
      </c>
      <c r="I138" s="65">
        <v>107323.5</v>
      </c>
    </row>
    <row r="139" spans="1:9" x14ac:dyDescent="0.2">
      <c r="A139" s="9" t="s">
        <v>102</v>
      </c>
      <c r="B139" s="65">
        <v>182090.5</v>
      </c>
      <c r="C139" s="65">
        <v>106510.8</v>
      </c>
      <c r="D139" s="65">
        <v>103874.8</v>
      </c>
      <c r="E139" s="27">
        <f t="shared" si="36"/>
        <v>57.045699803119874</v>
      </c>
      <c r="F139" s="27">
        <f t="shared" si="37"/>
        <v>97.525133601475162</v>
      </c>
      <c r="G139" s="65">
        <v>87181.3</v>
      </c>
      <c r="H139" s="27">
        <f t="shared" si="38"/>
        <v>119.14802830423497</v>
      </c>
      <c r="I139" s="65">
        <v>28686.7</v>
      </c>
    </row>
    <row r="140" spans="1:9" x14ac:dyDescent="0.2">
      <c r="A140" s="9" t="s">
        <v>54</v>
      </c>
      <c r="B140" s="65">
        <v>70990.399999999994</v>
      </c>
      <c r="C140" s="65">
        <v>43244.2</v>
      </c>
      <c r="D140" s="65">
        <v>32740</v>
      </c>
      <c r="E140" s="27">
        <f t="shared" si="36"/>
        <v>46.118911852870255</v>
      </c>
      <c r="F140" s="27">
        <f t="shared" si="37"/>
        <v>75.709574925654778</v>
      </c>
      <c r="G140" s="65">
        <v>10347.9</v>
      </c>
      <c r="H140" s="27">
        <f t="shared" si="38"/>
        <v>316.39269803535018</v>
      </c>
      <c r="I140" s="65">
        <v>1989.5</v>
      </c>
    </row>
    <row r="141" spans="1:9" x14ac:dyDescent="0.2">
      <c r="A141" s="9" t="s">
        <v>55</v>
      </c>
      <c r="B141" s="65">
        <v>64673.5</v>
      </c>
      <c r="C141" s="65">
        <v>37033.800000000003</v>
      </c>
      <c r="D141" s="64">
        <v>34428.6</v>
      </c>
      <c r="E141" s="27">
        <f t="shared" si="36"/>
        <v>53.234477800026283</v>
      </c>
      <c r="F141" s="27">
        <f t="shared" si="37"/>
        <v>92.965345171167939</v>
      </c>
      <c r="G141" s="64">
        <v>49025.7</v>
      </c>
      <c r="H141" s="27">
        <f t="shared" si="38"/>
        <v>70.225616360398732</v>
      </c>
      <c r="I141" s="64">
        <v>18332.7</v>
      </c>
    </row>
    <row r="142" spans="1:9" ht="28.5" customHeight="1" x14ac:dyDescent="0.2">
      <c r="A142" s="12" t="s">
        <v>56</v>
      </c>
      <c r="B142" s="50">
        <f>B143+B144</f>
        <v>285982.10000000003</v>
      </c>
      <c r="C142" s="50">
        <f>C143+C144</f>
        <v>114431.90000000001</v>
      </c>
      <c r="D142" s="50">
        <f>D143+D144</f>
        <v>110057.09999999999</v>
      </c>
      <c r="E142" s="24">
        <f t="shared" si="36"/>
        <v>38.483912104988384</v>
      </c>
      <c r="F142" s="24">
        <f t="shared" si="37"/>
        <v>96.176940171403231</v>
      </c>
      <c r="G142" s="50">
        <f>G143+G144</f>
        <v>85474.4</v>
      </c>
      <c r="H142" s="24">
        <f t="shared" si="38"/>
        <v>128.76030717969357</v>
      </c>
      <c r="I142" s="50">
        <f>I143+I144</f>
        <v>25469.7</v>
      </c>
    </row>
    <row r="143" spans="1:9" x14ac:dyDescent="0.2">
      <c r="A143" s="9" t="s">
        <v>57</v>
      </c>
      <c r="B143" s="65">
        <v>273690.90000000002</v>
      </c>
      <c r="C143" s="65">
        <v>107267.3</v>
      </c>
      <c r="D143" s="65">
        <v>104696.7</v>
      </c>
      <c r="E143" s="27">
        <f t="shared" si="36"/>
        <v>38.253628454581424</v>
      </c>
      <c r="F143" s="27">
        <f t="shared" si="37"/>
        <v>97.603556722318913</v>
      </c>
      <c r="G143" s="65">
        <v>82232.5</v>
      </c>
      <c r="H143" s="27">
        <f t="shared" si="38"/>
        <v>127.31790958562613</v>
      </c>
      <c r="I143" s="65">
        <v>24849.9</v>
      </c>
    </row>
    <row r="144" spans="1:9" ht="25.5" x14ac:dyDescent="0.2">
      <c r="A144" s="9" t="s">
        <v>58</v>
      </c>
      <c r="B144" s="65">
        <v>12291.2</v>
      </c>
      <c r="C144" s="65">
        <v>7164.6</v>
      </c>
      <c r="D144" s="65">
        <v>5360.4</v>
      </c>
      <c r="E144" s="27">
        <f t="shared" si="36"/>
        <v>43.611689664149957</v>
      </c>
      <c r="F144" s="27">
        <f t="shared" si="37"/>
        <v>74.817854451050991</v>
      </c>
      <c r="G144" s="65">
        <v>3241.9</v>
      </c>
      <c r="H144" s="27">
        <f t="shared" si="38"/>
        <v>165.34748141521945</v>
      </c>
      <c r="I144" s="65">
        <v>619.79999999999995</v>
      </c>
    </row>
    <row r="145" spans="1:9" ht="18.75" customHeight="1" x14ac:dyDescent="0.2">
      <c r="A145" s="12" t="s">
        <v>59</v>
      </c>
      <c r="B145" s="50">
        <f>B146+B147+B148+B149</f>
        <v>132298.1</v>
      </c>
      <c r="C145" s="50">
        <f>C146+C147+C148+C149</f>
        <v>81491.600000000006</v>
      </c>
      <c r="D145" s="50">
        <f>D146+D147+D148+D149</f>
        <v>72735</v>
      </c>
      <c r="E145" s="24">
        <f t="shared" si="36"/>
        <v>54.978113820228714</v>
      </c>
      <c r="F145" s="24">
        <f t="shared" si="37"/>
        <v>89.254598019918603</v>
      </c>
      <c r="G145" s="50">
        <f>G146+G147+G148+G149</f>
        <v>55431.700000000004</v>
      </c>
      <c r="H145" s="24">
        <f t="shared" si="38"/>
        <v>131.21553190683309</v>
      </c>
      <c r="I145" s="50">
        <f>I146+I147+I148+I149</f>
        <v>10055.699999999999</v>
      </c>
    </row>
    <row r="146" spans="1:9" x14ac:dyDescent="0.2">
      <c r="A146" s="9" t="s">
        <v>60</v>
      </c>
      <c r="B146" s="65">
        <v>6330.6</v>
      </c>
      <c r="C146" s="65">
        <v>2781</v>
      </c>
      <c r="D146" s="65">
        <v>2780.9</v>
      </c>
      <c r="E146" s="27">
        <f t="shared" si="36"/>
        <v>43.92790572773513</v>
      </c>
      <c r="F146" s="27">
        <f t="shared" si="37"/>
        <v>99.996404171161458</v>
      </c>
      <c r="G146" s="65">
        <v>2036.5</v>
      </c>
      <c r="H146" s="27">
        <f t="shared" si="38"/>
        <v>136.55290940338818</v>
      </c>
      <c r="I146" s="65">
        <v>555.9</v>
      </c>
    </row>
    <row r="147" spans="1:9" x14ac:dyDescent="0.2">
      <c r="A147" s="9" t="s">
        <v>61</v>
      </c>
      <c r="B147" s="65">
        <v>97272.2</v>
      </c>
      <c r="C147" s="65">
        <v>51504.7</v>
      </c>
      <c r="D147" s="65">
        <v>51504.7</v>
      </c>
      <c r="E147" s="27">
        <f t="shared" si="36"/>
        <v>52.949044022855453</v>
      </c>
      <c r="F147" s="27">
        <f t="shared" si="37"/>
        <v>100</v>
      </c>
      <c r="G147" s="65">
        <v>52336.4</v>
      </c>
      <c r="H147" s="27">
        <f t="shared" si="38"/>
        <v>98.410857452939055</v>
      </c>
      <c r="I147" s="65">
        <v>9386.5</v>
      </c>
    </row>
    <row r="148" spans="1:9" x14ac:dyDescent="0.2">
      <c r="A148" s="9" t="s">
        <v>62</v>
      </c>
      <c r="B148" s="64">
        <v>28695.3</v>
      </c>
      <c r="C148" s="64">
        <v>27205.9</v>
      </c>
      <c r="D148" s="64">
        <v>18449.400000000001</v>
      </c>
      <c r="E148" s="27">
        <f t="shared" si="36"/>
        <v>64.294152700964972</v>
      </c>
      <c r="F148" s="27">
        <f t="shared" si="37"/>
        <v>67.81396682337288</v>
      </c>
      <c r="G148" s="64">
        <v>1058.8</v>
      </c>
      <c r="H148" s="27">
        <f t="shared" si="38"/>
        <v>1742.4820551567816</v>
      </c>
      <c r="I148" s="64">
        <v>113.3</v>
      </c>
    </row>
    <row r="149" spans="1:9" x14ac:dyDescent="0.2">
      <c r="A149" s="9" t="s">
        <v>63</v>
      </c>
      <c r="B149" s="65">
        <v>0</v>
      </c>
      <c r="C149" s="65">
        <v>0</v>
      </c>
      <c r="D149" s="65">
        <v>0</v>
      </c>
      <c r="E149" s="27">
        <v>0</v>
      </c>
      <c r="F149" s="27">
        <v>0</v>
      </c>
      <c r="G149" s="65">
        <v>0</v>
      </c>
      <c r="H149" s="27">
        <v>0</v>
      </c>
      <c r="I149" s="65">
        <v>0</v>
      </c>
    </row>
    <row r="150" spans="1:9" ht="16.5" customHeight="1" x14ac:dyDescent="0.2">
      <c r="A150" s="12" t="s">
        <v>70</v>
      </c>
      <c r="B150" s="63">
        <f>B151+B152+B153+B154</f>
        <v>236684</v>
      </c>
      <c r="C150" s="63">
        <f t="shared" ref="C150:D150" si="39">C151+C152+C153+C154</f>
        <v>93780</v>
      </c>
      <c r="D150" s="63">
        <f t="shared" si="39"/>
        <v>77258</v>
      </c>
      <c r="E150" s="24">
        <f>$D:$D/$B:$B*100</f>
        <v>32.641834682530295</v>
      </c>
      <c r="F150" s="24">
        <f>$D:$D/$C:$C*100</f>
        <v>82.382171038600987</v>
      </c>
      <c r="G150" s="63">
        <f t="shared" ref="G150" si="40">G151+G152+G153+G154</f>
        <v>43879.399999999994</v>
      </c>
      <c r="H150" s="24">
        <f>$D:$D/$G:$G*100</f>
        <v>176.06895262925201</v>
      </c>
      <c r="I150" s="63">
        <f t="shared" ref="I150" si="41">I151+I152+I153+I154</f>
        <v>31259</v>
      </c>
    </row>
    <row r="151" spans="1:9" x14ac:dyDescent="0.2">
      <c r="A151" s="35" t="s">
        <v>71</v>
      </c>
      <c r="B151" s="64">
        <v>0</v>
      </c>
      <c r="C151" s="64">
        <v>0</v>
      </c>
      <c r="D151" s="64">
        <v>0</v>
      </c>
      <c r="E151" s="27">
        <v>0</v>
      </c>
      <c r="F151" s="27">
        <v>0</v>
      </c>
      <c r="G151" s="64">
        <v>0</v>
      </c>
      <c r="H151" s="27">
        <v>0</v>
      </c>
      <c r="I151" s="64">
        <v>0</v>
      </c>
    </row>
    <row r="152" spans="1:9" x14ac:dyDescent="0.2">
      <c r="A152" s="13" t="s">
        <v>72</v>
      </c>
      <c r="B152" s="64">
        <v>52458</v>
      </c>
      <c r="C152" s="64">
        <v>22037.7</v>
      </c>
      <c r="D152" s="64">
        <v>19047.099999999999</v>
      </c>
      <c r="E152" s="27">
        <f>$D:$D/$B:$B*100</f>
        <v>36.309237866483663</v>
      </c>
      <c r="F152" s="27">
        <f>$D:$D/$C:$C*100</f>
        <v>86.429618335851728</v>
      </c>
      <c r="G152" s="64">
        <v>9489.4</v>
      </c>
      <c r="H152" s="27">
        <f>$D:$D/$G:$G*100</f>
        <v>200.71975045840622</v>
      </c>
      <c r="I152" s="64">
        <v>4098.1000000000004</v>
      </c>
    </row>
    <row r="153" spans="1:9" x14ac:dyDescent="0.2">
      <c r="A153" s="13" t="s">
        <v>148</v>
      </c>
      <c r="B153" s="64">
        <v>178384.1</v>
      </c>
      <c r="C153" s="64">
        <v>69002</v>
      </c>
      <c r="D153" s="64">
        <v>55634.6</v>
      </c>
      <c r="E153" s="27">
        <f>$D:$D/$B:$B*100</f>
        <v>31.188093557665731</v>
      </c>
      <c r="F153" s="27">
        <f>$D:$D/$C:$C*100</f>
        <v>80.627518042955273</v>
      </c>
      <c r="G153" s="64">
        <v>32126.799999999999</v>
      </c>
      <c r="H153" s="27">
        <f>$D:$D/$G:$G*100</f>
        <v>173.17193122253073</v>
      </c>
      <c r="I153" s="64">
        <v>26568.9</v>
      </c>
    </row>
    <row r="154" spans="1:9" ht="24.75" customHeight="1" x14ac:dyDescent="0.2">
      <c r="A154" s="13" t="s">
        <v>81</v>
      </c>
      <c r="B154" s="64">
        <v>5841.9</v>
      </c>
      <c r="C154" s="64">
        <v>2740.3</v>
      </c>
      <c r="D154" s="64">
        <v>2576.3000000000002</v>
      </c>
      <c r="E154" s="27">
        <f>$D:$D/$B:$B*100</f>
        <v>44.100378301579973</v>
      </c>
      <c r="F154" s="27">
        <f>$D:$D/$C:$C*100</f>
        <v>94.015253804327997</v>
      </c>
      <c r="G154" s="64">
        <v>2263.1999999999998</v>
      </c>
      <c r="H154" s="27">
        <f>$D:$D/$G:$G*100</f>
        <v>113.83439377872043</v>
      </c>
      <c r="I154" s="64">
        <v>592</v>
      </c>
    </row>
    <row r="155" spans="1:9" ht="25.5" x14ac:dyDescent="0.2">
      <c r="A155" s="14" t="s">
        <v>90</v>
      </c>
      <c r="B155" s="63">
        <f t="shared" ref="B155:H155" si="42">B156</f>
        <v>0</v>
      </c>
      <c r="C155" s="63">
        <f t="shared" si="42"/>
        <v>0</v>
      </c>
      <c r="D155" s="63">
        <f>D156</f>
        <v>0</v>
      </c>
      <c r="E155" s="25">
        <f t="shared" si="42"/>
        <v>0</v>
      </c>
      <c r="F155" s="25">
        <f t="shared" si="42"/>
        <v>0</v>
      </c>
      <c r="G155" s="63">
        <f t="shared" si="42"/>
        <v>0</v>
      </c>
      <c r="H155" s="25">
        <f t="shared" si="42"/>
        <v>0</v>
      </c>
      <c r="I155" s="63">
        <f>I156</f>
        <v>0</v>
      </c>
    </row>
    <row r="156" spans="1:9" ht="26.25" customHeight="1" x14ac:dyDescent="0.2">
      <c r="A156" s="13" t="s">
        <v>90</v>
      </c>
      <c r="B156" s="64">
        <v>0</v>
      </c>
      <c r="C156" s="64">
        <v>0</v>
      </c>
      <c r="D156" s="64">
        <v>0</v>
      </c>
      <c r="E156" s="27">
        <v>0</v>
      </c>
      <c r="F156" s="27">
        <v>0</v>
      </c>
      <c r="G156" s="65">
        <v>0</v>
      </c>
      <c r="H156" s="27">
        <v>0</v>
      </c>
      <c r="I156" s="64">
        <v>0</v>
      </c>
    </row>
    <row r="157" spans="1:9" ht="21" customHeight="1" x14ac:dyDescent="0.2">
      <c r="A157" s="33" t="s">
        <v>64</v>
      </c>
      <c r="B157" s="67">
        <f>B111+B120+B121+B122+B128+B133+B136+B142+B145+B150+B155</f>
        <v>4032689.2</v>
      </c>
      <c r="C157" s="67">
        <f>C111+C120+C121+C122+C128+C133+C136+C142+C145+C150+C155</f>
        <v>1883706.4</v>
      </c>
      <c r="D157" s="67">
        <f>D111+D120+D121+D122+D128+D133+D136+D142+D145+D150+D155</f>
        <v>1722034.2000000002</v>
      </c>
      <c r="E157" s="34">
        <f>$D:$D/$B:$B*100</f>
        <v>42.7018824064101</v>
      </c>
      <c r="F157" s="34">
        <f>$D:$D/$C:$C*100</f>
        <v>91.417335525323921</v>
      </c>
      <c r="G157" s="67">
        <f>G111+G120+G121+G122+G128+G133+G136+G142+G145+G150+G155</f>
        <v>1907707.9999999998</v>
      </c>
      <c r="H157" s="34">
        <f>$D:$D/$G:$G*100</f>
        <v>90.267179253848099</v>
      </c>
      <c r="I157" s="67">
        <f>I111+I120+I121+I122+I128+I133+I136+I142+I145+I150+I155</f>
        <v>356941.5</v>
      </c>
    </row>
    <row r="158" spans="1:9" ht="24" customHeight="1" x14ac:dyDescent="0.2">
      <c r="A158" s="15" t="s">
        <v>65</v>
      </c>
      <c r="B158" s="67">
        <f>B109-B157</f>
        <v>-390782.80000000028</v>
      </c>
      <c r="C158" s="67">
        <f>C109-C157</f>
        <v>-307841.89999999967</v>
      </c>
      <c r="D158" s="67">
        <f>D109-D157</f>
        <v>-173637.20000000019</v>
      </c>
      <c r="E158" s="28"/>
      <c r="F158" s="28"/>
      <c r="G158" s="67">
        <f>G109-G157</f>
        <v>-403052.69999999972</v>
      </c>
      <c r="H158" s="46"/>
      <c r="I158" s="67">
        <f>I109-I157</f>
        <v>131384.29999999993</v>
      </c>
    </row>
    <row r="159" spans="1:9" ht="30" customHeight="1" x14ac:dyDescent="0.2">
      <c r="A159" s="3" t="s">
        <v>66</v>
      </c>
      <c r="B159" s="64" t="s">
        <v>151</v>
      </c>
      <c r="C159" s="64"/>
      <c r="D159" s="64" t="s">
        <v>173</v>
      </c>
      <c r="E159" s="26"/>
      <c r="F159" s="26"/>
      <c r="G159" s="64"/>
      <c r="H159" s="26"/>
      <c r="I159" s="64"/>
    </row>
    <row r="160" spans="1:9" ht="17.25" customHeight="1" x14ac:dyDescent="0.25">
      <c r="A160" s="6" t="s">
        <v>67</v>
      </c>
      <c r="B160" s="63">
        <f>SUM(B162,B163)</f>
        <v>392873.6</v>
      </c>
      <c r="C160" s="64"/>
      <c r="D160" s="63">
        <f>SUM(D162,D163)</f>
        <v>219236.4</v>
      </c>
      <c r="E160" s="26"/>
      <c r="F160" s="26"/>
      <c r="G160" s="68"/>
      <c r="H160" s="31"/>
      <c r="I160" s="63">
        <f>SUM(I162,I163)</f>
        <v>131384.29999999999</v>
      </c>
    </row>
    <row r="161" spans="1:9" x14ac:dyDescent="0.2">
      <c r="A161" s="3" t="s">
        <v>6</v>
      </c>
      <c r="B161" s="64"/>
      <c r="C161" s="64"/>
      <c r="D161" s="64"/>
      <c r="E161" s="26"/>
      <c r="F161" s="26"/>
      <c r="G161" s="64"/>
      <c r="H161" s="31"/>
      <c r="I161" s="64"/>
    </row>
    <row r="162" spans="1:9" ht="18" customHeight="1" x14ac:dyDescent="0.2">
      <c r="A162" s="7" t="s">
        <v>68</v>
      </c>
      <c r="B162" s="64">
        <v>270417.5</v>
      </c>
      <c r="C162" s="64"/>
      <c r="D162" s="64">
        <v>196556.3</v>
      </c>
      <c r="E162" s="26"/>
      <c r="F162" s="26"/>
      <c r="G162" s="64"/>
      <c r="H162" s="31"/>
      <c r="I162" s="64">
        <v>129023.9</v>
      </c>
    </row>
    <row r="163" spans="1:9" x14ac:dyDescent="0.2">
      <c r="A163" s="3" t="s">
        <v>69</v>
      </c>
      <c r="B163" s="64">
        <v>122456.1</v>
      </c>
      <c r="C163" s="64"/>
      <c r="D163" s="64">
        <v>22680.1</v>
      </c>
      <c r="E163" s="26"/>
      <c r="F163" s="26"/>
      <c r="G163" s="64"/>
      <c r="H163" s="31"/>
      <c r="I163" s="64">
        <v>2360.4</v>
      </c>
    </row>
    <row r="164" spans="1:9" hidden="1" x14ac:dyDescent="0.2">
      <c r="A164" s="4" t="s">
        <v>88</v>
      </c>
      <c r="B164" s="69"/>
      <c r="C164" s="69"/>
      <c r="D164" s="69"/>
      <c r="E164" s="29"/>
      <c r="F164" s="29"/>
      <c r="G164" s="69"/>
      <c r="H164" s="30"/>
      <c r="I164" s="69"/>
    </row>
    <row r="165" spans="1:9" ht="12" customHeight="1" x14ac:dyDescent="0.25">
      <c r="A165" s="16"/>
    </row>
    <row r="166" spans="1:9" hidden="1" x14ac:dyDescent="0.25">
      <c r="A166" s="17"/>
      <c r="B166" s="71"/>
    </row>
    <row r="167" spans="1:9" ht="31.5" hidden="1" x14ac:dyDescent="0.25">
      <c r="A167" s="18" t="s">
        <v>96</v>
      </c>
      <c r="B167" s="72"/>
      <c r="C167" s="72"/>
      <c r="D167" s="72"/>
      <c r="E167" s="22"/>
      <c r="F167" s="22"/>
      <c r="G167" s="72"/>
      <c r="H167" s="22" t="s">
        <v>86</v>
      </c>
      <c r="I167" s="72"/>
    </row>
    <row r="168" spans="1:9" x14ac:dyDescent="0.25">
      <c r="A168" s="17"/>
      <c r="B168" s="72"/>
      <c r="C168" s="72"/>
      <c r="D168" s="72"/>
      <c r="E168" s="23"/>
      <c r="F168" s="23"/>
      <c r="G168" s="72"/>
      <c r="H168" s="23"/>
      <c r="I168" s="72"/>
    </row>
    <row r="170" spans="1:9" x14ac:dyDescent="0.25">
      <c r="A170" s="20" t="s">
        <v>89</v>
      </c>
    </row>
  </sheetData>
  <mergeCells count="14">
    <mergeCell ref="A110:I110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scale="9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2025-07-03T09:53:00Z</cp:lastPrinted>
  <dcterms:created xsi:type="dcterms:W3CDTF">2010-09-10T01:16:58Z</dcterms:created>
  <dcterms:modified xsi:type="dcterms:W3CDTF">2025-07-07T08:07:35Z</dcterms:modified>
</cp:coreProperties>
</file>