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10.04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126" i="1" l="1"/>
  <c r="H86" i="1"/>
  <c r="H87" i="1"/>
  <c r="F32" i="1"/>
  <c r="H37" i="1" l="1"/>
  <c r="H96" i="1"/>
  <c r="H147" i="1" l="1"/>
  <c r="H142" i="1"/>
  <c r="H141" i="1"/>
  <c r="H140" i="1"/>
  <c r="H129" i="1"/>
  <c r="H128" i="1"/>
  <c r="H124" i="1"/>
  <c r="H123" i="1"/>
  <c r="E141" i="1"/>
  <c r="F141" i="1"/>
  <c r="F140" i="1"/>
  <c r="F121" i="1"/>
  <c r="F120" i="1"/>
  <c r="F129" i="1"/>
  <c r="F128" i="1"/>
  <c r="H98" i="1"/>
  <c r="F102" i="1"/>
  <c r="E102" i="1"/>
  <c r="F98" i="1"/>
  <c r="F95" i="1"/>
  <c r="F96" i="1"/>
  <c r="F97" i="1"/>
  <c r="G65" i="1" l="1"/>
  <c r="B59" i="1"/>
  <c r="I61" i="1"/>
  <c r="I59" i="1" s="1"/>
  <c r="G61" i="1"/>
  <c r="G59" i="1" s="1"/>
  <c r="D61" i="1"/>
  <c r="D59" i="1" s="1"/>
  <c r="C61" i="1"/>
  <c r="C59" i="1" s="1"/>
  <c r="B61" i="1"/>
  <c r="H62" i="1"/>
  <c r="F62" i="1"/>
  <c r="E62" i="1"/>
  <c r="F61" i="1" l="1"/>
  <c r="H61" i="1"/>
  <c r="E61" i="1"/>
  <c r="I9" i="1" l="1"/>
  <c r="G9" i="1"/>
  <c r="C9" i="1"/>
  <c r="B9" i="1"/>
  <c r="D9" i="1"/>
  <c r="I149" i="1" l="1"/>
  <c r="I144" i="1"/>
  <c r="I139" i="1"/>
  <c r="I136" i="1"/>
  <c r="I130" i="1"/>
  <c r="I127" i="1"/>
  <c r="I122" i="1"/>
  <c r="I116" i="1"/>
  <c r="I105" i="1"/>
  <c r="E140" i="1"/>
  <c r="E124" i="1"/>
  <c r="I151" i="1" l="1"/>
  <c r="H17" i="1"/>
  <c r="H16" i="1"/>
  <c r="F42" i="1"/>
  <c r="I94" i="1" l="1"/>
  <c r="I93" i="1" s="1"/>
  <c r="H54" i="1"/>
  <c r="H73" i="1"/>
  <c r="I65" i="1"/>
  <c r="I46" i="1"/>
  <c r="I43" i="1"/>
  <c r="I39" i="1"/>
  <c r="I36" i="1"/>
  <c r="I34" i="1" s="1"/>
  <c r="I27" i="1"/>
  <c r="I26" i="1" s="1"/>
  <c r="I21" i="1"/>
  <c r="I7" i="1"/>
  <c r="F69" i="1"/>
  <c r="F68" i="1"/>
  <c r="D46" i="1"/>
  <c r="C39" i="1"/>
  <c r="D39" i="1"/>
  <c r="G39" i="1"/>
  <c r="B39" i="1"/>
  <c r="F31" i="1"/>
  <c r="E31" i="1"/>
  <c r="F17" i="1"/>
  <c r="F16" i="1"/>
  <c r="E17" i="1"/>
  <c r="F15" i="1"/>
  <c r="F12" i="1"/>
  <c r="H91" i="1" l="1"/>
  <c r="G94" i="1"/>
  <c r="G93" i="1"/>
  <c r="G46" i="1"/>
  <c r="G43" i="1"/>
  <c r="G36" i="1"/>
  <c r="G34" i="1"/>
  <c r="G27" i="1"/>
  <c r="G26" i="1" s="1"/>
  <c r="G21" i="1"/>
  <c r="G7" i="1"/>
  <c r="G92" i="1" l="1"/>
  <c r="G103" i="1" s="1"/>
  <c r="D154" i="1"/>
  <c r="B154" i="1"/>
  <c r="E123" i="1" l="1"/>
  <c r="H53" i="1" l="1"/>
  <c r="E16" i="1" l="1"/>
  <c r="E23" i="1" l="1"/>
  <c r="F147" i="1" l="1"/>
  <c r="E147" i="1"/>
  <c r="G144" i="1" l="1"/>
  <c r="C144" i="1"/>
  <c r="D144" i="1"/>
  <c r="B144" i="1"/>
  <c r="D36" i="1" l="1"/>
  <c r="C46" i="1" l="1"/>
  <c r="B46" i="1"/>
  <c r="H46" i="1" l="1"/>
  <c r="F46" i="1"/>
  <c r="E46" i="1"/>
  <c r="I154" i="1" l="1"/>
  <c r="H15" i="1" l="1"/>
  <c r="E15" i="1"/>
  <c r="E53" i="1" l="1"/>
  <c r="F53" i="1"/>
  <c r="I92" i="1" l="1"/>
  <c r="I103" i="1" s="1"/>
  <c r="F54" i="1"/>
  <c r="I152" i="1" l="1"/>
  <c r="E51" i="1"/>
  <c r="H49" i="1"/>
  <c r="C65" i="1" l="1"/>
  <c r="C43" i="1"/>
  <c r="C36" i="1"/>
  <c r="C34" i="1" s="1"/>
  <c r="C27" i="1"/>
  <c r="C26" i="1" s="1"/>
  <c r="C21" i="1"/>
  <c r="C7" i="1"/>
  <c r="C92" i="1" l="1"/>
  <c r="D43" i="1"/>
  <c r="G116" i="1" l="1"/>
  <c r="C116" i="1"/>
  <c r="D116" i="1"/>
  <c r="B116" i="1"/>
  <c r="D27" i="1"/>
  <c r="D26" i="1" s="1"/>
  <c r="G127" i="1" l="1"/>
  <c r="H29" i="1" l="1"/>
  <c r="H28" i="1"/>
  <c r="F126" i="1" l="1"/>
  <c r="E32" i="1"/>
  <c r="B105" i="1" l="1"/>
  <c r="C105" i="1"/>
  <c r="D105" i="1"/>
  <c r="G105" i="1"/>
  <c r="E126" i="1" l="1"/>
  <c r="F80" i="1" l="1"/>
  <c r="F29" i="1" l="1"/>
  <c r="E29" i="1"/>
  <c r="H148" i="1"/>
  <c r="H146" i="1"/>
  <c r="H120" i="1"/>
  <c r="H119" i="1"/>
  <c r="H115" i="1"/>
  <c r="H114" i="1"/>
  <c r="H33" i="1"/>
  <c r="E68" i="1"/>
  <c r="F33" i="1"/>
  <c r="H48" i="1" l="1"/>
  <c r="E42" i="1"/>
  <c r="H80" i="1" l="1"/>
  <c r="H79" i="1"/>
  <c r="H78" i="1"/>
  <c r="H74" i="1"/>
  <c r="H68" i="1"/>
  <c r="H67" i="1"/>
  <c r="H66" i="1"/>
  <c r="F66" i="1" l="1"/>
  <c r="E33" i="1"/>
  <c r="H116" i="1" l="1"/>
  <c r="B27" i="1"/>
  <c r="B26" i="1" s="1"/>
  <c r="H31" i="1"/>
  <c r="H14" i="1"/>
  <c r="F14" i="1"/>
  <c r="E14" i="1"/>
  <c r="H27" i="1" l="1"/>
  <c r="E27" i="1"/>
  <c r="F27" i="1"/>
  <c r="D139" i="1"/>
  <c r="C139" i="1"/>
  <c r="B139" i="1"/>
  <c r="G139" i="1"/>
  <c r="H139" i="1" l="1"/>
  <c r="F26" i="1"/>
  <c r="E26" i="1"/>
  <c r="H26" i="1"/>
  <c r="E112" i="1"/>
  <c r="E109" i="1"/>
  <c r="H101" i="1"/>
  <c r="E84" i="1"/>
  <c r="F78" i="1"/>
  <c r="F74" i="1"/>
  <c r="E66" i="1"/>
  <c r="E107" i="1" l="1"/>
  <c r="H11" i="1" l="1"/>
  <c r="E81" i="1" l="1"/>
  <c r="B65" i="1"/>
  <c r="D65" i="1"/>
  <c r="E78" i="1"/>
  <c r="C127" i="1"/>
  <c r="D127" i="1"/>
  <c r="H127" i="1" s="1"/>
  <c r="B127" i="1"/>
  <c r="E128" i="1"/>
  <c r="E8" i="1"/>
  <c r="F8" i="1"/>
  <c r="H8" i="1"/>
  <c r="B7" i="1"/>
  <c r="D7" i="1"/>
  <c r="E11" i="1"/>
  <c r="F11" i="1"/>
  <c r="E12" i="1"/>
  <c r="H12" i="1"/>
  <c r="E13" i="1"/>
  <c r="F13" i="1"/>
  <c r="H13" i="1"/>
  <c r="B21" i="1"/>
  <c r="D21" i="1"/>
  <c r="E22" i="1"/>
  <c r="F22" i="1"/>
  <c r="H22" i="1"/>
  <c r="F23" i="1"/>
  <c r="H23" i="1"/>
  <c r="E24" i="1"/>
  <c r="F24" i="1"/>
  <c r="H24" i="1"/>
  <c r="E25" i="1"/>
  <c r="F25" i="1"/>
  <c r="H25" i="1"/>
  <c r="E28" i="1"/>
  <c r="F28" i="1"/>
  <c r="E35" i="1"/>
  <c r="F35" i="1"/>
  <c r="H35" i="1"/>
  <c r="B36" i="1"/>
  <c r="B34" i="1" s="1"/>
  <c r="D34" i="1"/>
  <c r="E37" i="1"/>
  <c r="F37" i="1"/>
  <c r="E38" i="1"/>
  <c r="F38" i="1"/>
  <c r="H38" i="1"/>
  <c r="E40" i="1"/>
  <c r="E39" i="1" s="1"/>
  <c r="F40" i="1"/>
  <c r="F39" i="1" s="1"/>
  <c r="H40" i="1"/>
  <c r="H39" i="1" s="1"/>
  <c r="B43" i="1"/>
  <c r="E48" i="1"/>
  <c r="F48" i="1"/>
  <c r="E49" i="1"/>
  <c r="F49" i="1"/>
  <c r="E52" i="1"/>
  <c r="F52" i="1"/>
  <c r="H52" i="1"/>
  <c r="E54" i="1"/>
  <c r="E55" i="1"/>
  <c r="F55" i="1"/>
  <c r="H55" i="1"/>
  <c r="E57" i="1"/>
  <c r="H57" i="1"/>
  <c r="E58" i="1"/>
  <c r="F58" i="1"/>
  <c r="H58" i="1"/>
  <c r="E64" i="1"/>
  <c r="F64" i="1"/>
  <c r="H64" i="1"/>
  <c r="E67" i="1"/>
  <c r="F67" i="1"/>
  <c r="E73" i="1"/>
  <c r="F73" i="1"/>
  <c r="E74" i="1"/>
  <c r="E79" i="1"/>
  <c r="F79" i="1"/>
  <c r="E80" i="1"/>
  <c r="B94" i="1"/>
  <c r="B93" i="1" s="1"/>
  <c r="C94" i="1"/>
  <c r="C93" i="1" s="1"/>
  <c r="D94" i="1"/>
  <c r="D93" i="1" s="1"/>
  <c r="E95" i="1"/>
  <c r="H95" i="1"/>
  <c r="E96" i="1"/>
  <c r="E97" i="1"/>
  <c r="H97" i="1"/>
  <c r="E98" i="1"/>
  <c r="H102" i="1"/>
  <c r="E106" i="1"/>
  <c r="F106" i="1"/>
  <c r="H106" i="1"/>
  <c r="F107" i="1"/>
  <c r="H107" i="1"/>
  <c r="E108" i="1"/>
  <c r="F108" i="1"/>
  <c r="H108" i="1"/>
  <c r="E110" i="1"/>
  <c r="F110" i="1"/>
  <c r="H110" i="1"/>
  <c r="E113" i="1"/>
  <c r="F113" i="1"/>
  <c r="H113" i="1"/>
  <c r="E115" i="1"/>
  <c r="F115" i="1"/>
  <c r="E119" i="1"/>
  <c r="F119" i="1"/>
  <c r="E120" i="1"/>
  <c r="E121" i="1"/>
  <c r="B122" i="1"/>
  <c r="C122" i="1"/>
  <c r="D122" i="1"/>
  <c r="G122" i="1"/>
  <c r="F123" i="1"/>
  <c r="F124" i="1"/>
  <c r="E125" i="1"/>
  <c r="F125" i="1"/>
  <c r="H125" i="1"/>
  <c r="E129" i="1"/>
  <c r="B130" i="1"/>
  <c r="C130" i="1"/>
  <c r="D130" i="1"/>
  <c r="G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B136" i="1"/>
  <c r="C136" i="1"/>
  <c r="D136" i="1"/>
  <c r="G136" i="1"/>
  <c r="E137" i="1"/>
  <c r="F137" i="1"/>
  <c r="H137" i="1"/>
  <c r="E138" i="1"/>
  <c r="F138" i="1"/>
  <c r="H138" i="1"/>
  <c r="E142" i="1"/>
  <c r="F142" i="1"/>
  <c r="E146" i="1"/>
  <c r="F146" i="1"/>
  <c r="E148" i="1"/>
  <c r="F148" i="1"/>
  <c r="B149" i="1"/>
  <c r="C149" i="1"/>
  <c r="D149" i="1"/>
  <c r="E149" i="1"/>
  <c r="F149" i="1"/>
  <c r="G149" i="1"/>
  <c r="H149" i="1"/>
  <c r="F127" i="1" l="1"/>
  <c r="F9" i="1"/>
  <c r="H9" i="1"/>
  <c r="E9" i="1"/>
  <c r="D92" i="1"/>
  <c r="B92" i="1"/>
  <c r="B103" i="1" s="1"/>
  <c r="E34" i="1"/>
  <c r="F34" i="1"/>
  <c r="F36" i="1"/>
  <c r="H34" i="1"/>
  <c r="H65" i="1"/>
  <c r="E105" i="1"/>
  <c r="E59" i="1"/>
  <c r="E144" i="1"/>
  <c r="E139" i="1"/>
  <c r="F122" i="1"/>
  <c r="G151" i="1"/>
  <c r="F144" i="1"/>
  <c r="F139" i="1"/>
  <c r="H130" i="1"/>
  <c r="H144" i="1"/>
  <c r="C151" i="1"/>
  <c r="E116" i="1"/>
  <c r="F93" i="1"/>
  <c r="H59" i="1"/>
  <c r="B151" i="1"/>
  <c r="H7" i="1"/>
  <c r="F59" i="1"/>
  <c r="F130" i="1"/>
  <c r="E122" i="1"/>
  <c r="E94" i="1"/>
  <c r="E130" i="1"/>
  <c r="F94" i="1"/>
  <c r="E136" i="1"/>
  <c r="E127" i="1"/>
  <c r="D151" i="1"/>
  <c r="E36" i="1"/>
  <c r="H36" i="1"/>
  <c r="F21" i="1"/>
  <c r="E7" i="1"/>
  <c r="H93" i="1"/>
  <c r="F7" i="1"/>
  <c r="H105" i="1"/>
  <c r="F116" i="1"/>
  <c r="F65" i="1"/>
  <c r="E21" i="1"/>
  <c r="F136" i="1"/>
  <c r="H136" i="1"/>
  <c r="H122" i="1"/>
  <c r="E65" i="1"/>
  <c r="F105" i="1"/>
  <c r="E93" i="1"/>
  <c r="H94" i="1"/>
  <c r="H21" i="1"/>
  <c r="D103" i="1" l="1"/>
  <c r="D152" i="1" s="1"/>
  <c r="H92" i="1"/>
  <c r="C103" i="1"/>
  <c r="C152" i="1" s="1"/>
  <c r="G152" i="1"/>
  <c r="E151" i="1"/>
  <c r="F151" i="1"/>
  <c r="H151" i="1"/>
  <c r="B152" i="1"/>
  <c r="E92" i="1"/>
  <c r="F92" i="1" l="1"/>
  <c r="H103" i="1"/>
  <c r="E103" i="1"/>
  <c r="F103" i="1"/>
</calcChain>
</file>

<file path=xl/sharedStrings.xml><?xml version="1.0" encoding="utf-8"?>
<sst xmlns="http://schemas.openxmlformats.org/spreadsheetml/2006/main" count="169" uniqueCount="168">
  <si>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</si>
  <si>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</si>
  <si>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</si>
  <si>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</si>
  <si>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</si>
  <si>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</si>
  <si>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</si>
  <si>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</si>
  <si>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</si>
  <si>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</si>
  <si>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</si>
  <si>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</si>
  <si>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</si>
  <si>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</si>
  <si>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</si>
  <si>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</si>
  <si>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</si>
  <si>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</si>
  <si>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</si>
  <si>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</si>
  <si>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</si>
  <si>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</si>
  <si>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</si>
  <si>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</si>
  <si>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</si>
  <si>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</si>
  <si>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</si>
  <si>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</si>
  <si>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</si>
  <si>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</si>
  <si>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</si>
  <si>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</si>
  <si>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</si>
  <si>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</si>
  <si>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</si>
  <si>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</si>
  <si>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</si>
  <si>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</si>
  <si>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</si>
  <si>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</si>
  <si>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</si>
  <si>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</si>
  <si>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</si>
  <si>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</si>
  <si>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</si>
  <si>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</si>
  <si>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</si>
  <si>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</si>
  <si>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</si>
  <si>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</si>
  <si>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</si>
  <si>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</si>
  <si>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</si>
  <si>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</si>
  <si>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</si>
  <si>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</si>
  <si>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</si>
  <si>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</si>
  <si>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</si>
  <si>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</si>
  <si>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</si>
  <si>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</si>
  <si>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</si>
  <si>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</si>
  <si>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</si>
  <si>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</si>
  <si>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</si>
  <si>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</si>
  <si>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</si>
  <si>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</si>
  <si>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</si>
  <si>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</si>
  <si>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</si>
  <si>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</si>
  <si>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</si>
  <si>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</si>
  <si>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</si>
  <si>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</si>
  <si>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</si>
  <si>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</si>
  <si>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</si>
  <si>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</si>
  <si>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</si>
  <si>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</si>
  <si>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</si>
  <si>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</si>
  <si>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</si>
  <si>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</si>
  <si>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</si>
  <si>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</si>
  <si>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</si>
  <si>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</si>
  <si>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</si>
  <si>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</si>
  <si>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</si>
  <si>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</si>
  <si>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</si>
  <si>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</si>
  <si>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</si>
  <si>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</si>
  <si>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</si>
  <si>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</si>
  <si>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</si>
  <si>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</si>
  <si>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</si>
  <si>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</si>
  <si>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</si>
  <si>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</si>
  <si>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</si>
  <si>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</si>
  <si>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</si>
  <si>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</si>
  <si>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</si>
  <si>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</si>
  <si>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</si>
  <si>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</si>
  <si>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</si>
  <si>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</si>
  <si>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</si>
  <si>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</si>
  <si>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</si>
  <si>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</si>
  <si>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</si>
  <si>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</si>
  <si>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</si>
  <si>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</si>
  <si>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</si>
  <si>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</si>
  <si>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</si>
  <si>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</si>
  <si>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</si>
  <si>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</si>
  <si>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</si>
  <si>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</si>
  <si>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</si>
  <si>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</si>
  <si>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</si>
  <si>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</si>
  <si>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</si>
  <si>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</si>
  <si>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</si>
  <si>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</si>
  <si>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</si>
  <si>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</si>
  <si>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</si>
  <si>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</si>
  <si>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</si>
  <si>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</si>
  <si>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</si>
  <si>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</si>
  <si>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</si>
  <si>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</si>
  <si>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</si>
  <si>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</si>
  <si>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</si>
  <si>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</si>
  <si>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</si>
  <si>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</si>
  <si>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2024г.</t>
  </si>
  <si>
    <t>На 01.01.2025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</si>
  <si>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</si>
  <si>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</si>
  <si>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</si>
  <si>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</si>
  <si>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</si>
  <si>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 01 апрель 2025 года</t>
  </si>
  <si>
    <t>План за 3 месяца 2025г.</t>
  </si>
  <si>
    <t>На 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</si>
</sst>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topLeftCell="A137" zoomScaleNormal="100" workbookViewId="0">
      <selection activeCell="C149" sqref="C149"/>
    </sheetView>
  </sheetViews>
  <sheetFormatPr defaultRowHeight="15" x14ac:dyDescent="0.25"/>
  <cols>
    <col min="1" max="1" width="44.85546875" style="21" customWidth="1"/>
    <col min="2" max="4" width="15.140625" style="67" customWidth="1"/>
    <col min="5" max="5" width="10.5703125" style="22" customWidth="1"/>
    <col min="6" max="6" width="11.85546875" style="22" customWidth="1"/>
    <col min="7" max="7" width="13.7109375" style="67" customWidth="1"/>
    <col min="8" max="8" width="9.28515625" style="22" customWidth="1"/>
    <col min="9" max="9" width="13.42578125" style="67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54"/>
    </row>
    <row r="2" spans="1:9" ht="19.5" customHeight="1" x14ac:dyDescent="0.25">
      <c r="A2" s="74" t="s">
        <v>165</v>
      </c>
      <c r="B2" s="74"/>
      <c r="C2" s="74"/>
      <c r="D2" s="74"/>
      <c r="E2" s="74"/>
      <c r="F2" s="74"/>
      <c r="G2" s="74"/>
      <c r="H2" s="74"/>
      <c r="I2" s="55"/>
    </row>
    <row r="3" spans="1:9" ht="5.25" hidden="1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56"/>
    </row>
    <row r="4" spans="1:9" ht="70.5" customHeight="1" thickBot="1" x14ac:dyDescent="0.25">
      <c r="A4" s="40" t="s">
        <v>2</v>
      </c>
      <c r="B4" s="57" t="s">
        <v>3</v>
      </c>
      <c r="C4" s="57" t="s">
        <v>166</v>
      </c>
      <c r="D4" s="57" t="s">
        <v>76</v>
      </c>
      <c r="E4" s="41" t="s">
        <v>75</v>
      </c>
      <c r="F4" s="41" t="s">
        <v>77</v>
      </c>
      <c r="G4" s="57" t="s">
        <v>158</v>
      </c>
      <c r="H4" s="42" t="s">
        <v>74</v>
      </c>
      <c r="I4" s="57" t="s">
        <v>79</v>
      </c>
    </row>
    <row r="5" spans="1:9" ht="18" customHeight="1" thickBot="1" x14ac:dyDescent="0.25">
      <c r="A5" s="43">
        <v>1</v>
      </c>
      <c r="B5" s="58">
        <v>2</v>
      </c>
      <c r="C5" s="58">
        <v>3</v>
      </c>
      <c r="D5" s="58">
        <v>4</v>
      </c>
      <c r="E5" s="44">
        <v>5</v>
      </c>
      <c r="F5" s="44">
        <v>6</v>
      </c>
      <c r="G5" s="58">
        <v>7</v>
      </c>
      <c r="H5" s="45">
        <v>8</v>
      </c>
      <c r="I5" s="59">
        <v>9</v>
      </c>
    </row>
    <row r="6" spans="1:9" ht="24.75" customHeight="1" x14ac:dyDescent="0.2">
      <c r="A6" s="76" t="s">
        <v>4</v>
      </c>
      <c r="B6" s="77"/>
      <c r="C6" s="77"/>
      <c r="D6" s="77"/>
      <c r="E6" s="77"/>
      <c r="F6" s="77"/>
      <c r="G6" s="77"/>
      <c r="H6" s="77"/>
      <c r="I6" s="78"/>
    </row>
    <row r="7" spans="1:9" ht="14.25" x14ac:dyDescent="0.2">
      <c r="A7" s="5" t="s">
        <v>5</v>
      </c>
      <c r="B7" s="52">
        <f>B8+B9</f>
        <v>628270.29999999993</v>
      </c>
      <c r="C7" s="52">
        <f>C8+C9</f>
        <v>104147.09999999999</v>
      </c>
      <c r="D7" s="52">
        <f>D8+D9</f>
        <v>105119.1</v>
      </c>
      <c r="E7" s="52">
        <f>$D:$D/$B:$B*100</f>
        <v>16.731508715277489</v>
      </c>
      <c r="F7" s="52">
        <f>$D:$D/$C:$C*100</f>
        <v>100.93329531019108</v>
      </c>
      <c r="G7" s="52">
        <f>G8+G9</f>
        <v>89407.4</v>
      </c>
      <c r="H7" s="52">
        <f>$D:$D/$G:$G*100</f>
        <v>117.57315390001277</v>
      </c>
      <c r="I7" s="52">
        <f>I8+I9</f>
        <v>41656.299999999996</v>
      </c>
    </row>
    <row r="8" spans="1:9" ht="25.5" x14ac:dyDescent="0.2">
      <c r="A8" s="53" t="s">
        <v>6</v>
      </c>
      <c r="B8" s="60">
        <v>14385</v>
      </c>
      <c r="C8" s="60">
        <v>6900</v>
      </c>
      <c r="D8" s="60">
        <v>6629.5</v>
      </c>
      <c r="E8" s="52">
        <f>$D:$D/$B:$B*100</f>
        <v>46.086200903719153</v>
      </c>
      <c r="F8" s="52">
        <f>$D:$D/$C:$C*100</f>
        <v>96.079710144927532</v>
      </c>
      <c r="G8" s="60">
        <v>3292.9</v>
      </c>
      <c r="H8" s="52">
        <f>$D:$D/$G:$G*100</f>
        <v>201.32709769504083</v>
      </c>
      <c r="I8" s="60">
        <v>5067.2</v>
      </c>
    </row>
    <row r="9" spans="1:9" ht="12.75" customHeight="1" x14ac:dyDescent="0.2">
      <c r="A9" s="81" t="s">
        <v>78</v>
      </c>
      <c r="B9" s="79">
        <f>SUM(B11:B20)</f>
        <v>613885.29999999993</v>
      </c>
      <c r="C9" s="79">
        <f>SUM(C11:C20)</f>
        <v>97247.099999999991</v>
      </c>
      <c r="D9" s="79">
        <f>SUM(D11:D20)</f>
        <v>98489.600000000006</v>
      </c>
      <c r="E9" s="79">
        <f>E11+E12+E13+E14+E15+E16+E17+E20</f>
        <v>71.577771355509299</v>
      </c>
      <c r="F9" s="79">
        <f>F11+F12+F13+F14+F15+F16+F17+F20</f>
        <v>313.63788961410205</v>
      </c>
      <c r="G9" s="79">
        <f>SUM(G11:G20)</f>
        <v>86114.5</v>
      </c>
      <c r="H9" s="79">
        <f>H11+H12+H13+H14+H15+H16+H17+H20</f>
        <v>420.69373517873174</v>
      </c>
      <c r="I9" s="79">
        <f>SUM(I11:I20)</f>
        <v>36589.1</v>
      </c>
    </row>
    <row r="10" spans="1:9" ht="12.75" customHeight="1" x14ac:dyDescent="0.2">
      <c r="A10" s="82"/>
      <c r="B10" s="80"/>
      <c r="C10" s="80"/>
      <c r="D10" s="80"/>
      <c r="E10" s="80"/>
      <c r="F10" s="80"/>
      <c r="G10" s="80"/>
      <c r="H10" s="80"/>
      <c r="I10" s="80"/>
    </row>
    <row r="11" spans="1:9" ht="51" customHeight="1" x14ac:dyDescent="0.2">
      <c r="A11" s="1" t="s">
        <v>83</v>
      </c>
      <c r="B11" s="61">
        <v>585055</v>
      </c>
      <c r="C11" s="61">
        <v>92500</v>
      </c>
      <c r="D11" s="61">
        <v>55546.400000000001</v>
      </c>
      <c r="E11" s="49">
        <f t="shared" ref="E11:E17" si="0">$D:$D/$B:$B*100</f>
        <v>9.4942184922785042</v>
      </c>
      <c r="F11" s="49">
        <f t="shared" ref="F11:F17" si="1">$D:$D/$C:$C*100</f>
        <v>60.050162162162167</v>
      </c>
      <c r="G11" s="61">
        <v>82038</v>
      </c>
      <c r="H11" s="49">
        <f t="shared" ref="H11:H17" si="2">$D:$D/$G:$G*100</f>
        <v>67.708135254394307</v>
      </c>
      <c r="I11" s="61">
        <v>16959.900000000001</v>
      </c>
    </row>
    <row r="12" spans="1:9" ht="89.25" x14ac:dyDescent="0.2">
      <c r="A12" s="2" t="s">
        <v>101</v>
      </c>
      <c r="B12" s="61">
        <v>2113.6999999999998</v>
      </c>
      <c r="C12" s="61">
        <v>22.5</v>
      </c>
      <c r="D12" s="61">
        <v>-34.700000000000003</v>
      </c>
      <c r="E12" s="49">
        <f t="shared" si="0"/>
        <v>-1.6416710034536597</v>
      </c>
      <c r="F12" s="49">
        <f t="shared" si="1"/>
        <v>-154.22222222222223</v>
      </c>
      <c r="G12" s="61">
        <v>20.3</v>
      </c>
      <c r="H12" s="49">
        <f t="shared" si="2"/>
        <v>-170.93596059113301</v>
      </c>
      <c r="I12" s="61">
        <v>11.3</v>
      </c>
    </row>
    <row r="13" spans="1:9" ht="25.5" x14ac:dyDescent="0.2">
      <c r="A13" s="3" t="s">
        <v>84</v>
      </c>
      <c r="B13" s="61">
        <v>8446.4</v>
      </c>
      <c r="C13" s="61">
        <v>586.4</v>
      </c>
      <c r="D13" s="61">
        <v>454.9</v>
      </c>
      <c r="E13" s="49">
        <f t="shared" si="0"/>
        <v>5.3857264633453301</v>
      </c>
      <c r="F13" s="49">
        <f t="shared" si="1"/>
        <v>77.575034106412005</v>
      </c>
      <c r="G13" s="61">
        <v>806.9</v>
      </c>
      <c r="H13" s="49">
        <f t="shared" si="2"/>
        <v>56.376254802329903</v>
      </c>
      <c r="I13" s="61">
        <v>214.3</v>
      </c>
    </row>
    <row r="14" spans="1:9" ht="65.25" customHeight="1" x14ac:dyDescent="0.2">
      <c r="A14" s="6" t="s">
        <v>90</v>
      </c>
      <c r="B14" s="61">
        <v>12555</v>
      </c>
      <c r="C14" s="61">
        <v>2965</v>
      </c>
      <c r="D14" s="61">
        <v>3082.3</v>
      </c>
      <c r="E14" s="49">
        <f t="shared" si="0"/>
        <v>24.550378335324574</v>
      </c>
      <c r="F14" s="49">
        <f t="shared" si="1"/>
        <v>103.95615514333896</v>
      </c>
      <c r="G14" s="61">
        <v>2242</v>
      </c>
      <c r="H14" s="49">
        <f t="shared" si="2"/>
        <v>137.47992863514719</v>
      </c>
      <c r="I14" s="61">
        <v>1393.2</v>
      </c>
    </row>
    <row r="15" spans="1:9" ht="48.75" customHeight="1" x14ac:dyDescent="0.2">
      <c r="A15" s="37" t="s">
        <v>132</v>
      </c>
      <c r="B15" s="61">
        <v>1732.2</v>
      </c>
      <c r="C15" s="61">
        <v>593.20000000000005</v>
      </c>
      <c r="D15" s="61">
        <v>66.5</v>
      </c>
      <c r="E15" s="49">
        <f t="shared" si="0"/>
        <v>3.8390486087056921</v>
      </c>
      <c r="F15" s="49">
        <f t="shared" si="1"/>
        <v>11.210384356035064</v>
      </c>
      <c r="G15" s="61">
        <v>639</v>
      </c>
      <c r="H15" s="49">
        <f t="shared" si="2"/>
        <v>10.406885758998435</v>
      </c>
      <c r="I15" s="61">
        <v>-14.9</v>
      </c>
    </row>
    <row r="16" spans="1:9" ht="60" customHeight="1" x14ac:dyDescent="0.2">
      <c r="A16" s="37" t="s">
        <v>152</v>
      </c>
      <c r="B16" s="61">
        <v>2219</v>
      </c>
      <c r="C16" s="61">
        <v>450</v>
      </c>
      <c r="D16" s="61">
        <v>491.5</v>
      </c>
      <c r="E16" s="49">
        <f t="shared" si="0"/>
        <v>22.149616944569626</v>
      </c>
      <c r="F16" s="49">
        <f t="shared" si="1"/>
        <v>109.22222222222221</v>
      </c>
      <c r="G16" s="61">
        <v>266.60000000000002</v>
      </c>
      <c r="H16" s="49">
        <f t="shared" si="2"/>
        <v>184.35858964741183</v>
      </c>
      <c r="I16" s="61">
        <v>136.69999999999999</v>
      </c>
    </row>
    <row r="17" spans="1:9" ht="61.5" customHeight="1" x14ac:dyDescent="0.2">
      <c r="A17" s="37" t="s">
        <v>151</v>
      </c>
      <c r="B17" s="61">
        <v>1764</v>
      </c>
      <c r="C17" s="61">
        <v>130</v>
      </c>
      <c r="D17" s="61">
        <v>137.6</v>
      </c>
      <c r="E17" s="49">
        <f t="shared" si="0"/>
        <v>7.8004535147392291</v>
      </c>
      <c r="F17" s="49">
        <f t="shared" si="1"/>
        <v>105.84615384615384</v>
      </c>
      <c r="G17" s="61">
        <v>101.7</v>
      </c>
      <c r="H17" s="49">
        <f t="shared" si="2"/>
        <v>135.29990167158309</v>
      </c>
      <c r="I17" s="61">
        <v>45.9</v>
      </c>
    </row>
    <row r="18" spans="1:9" ht="308.25" customHeight="1" x14ac:dyDescent="0.2">
      <c r="A18" s="37" t="s">
        <v>164</v>
      </c>
      <c r="B18" s="61">
        <v>0</v>
      </c>
      <c r="C18" s="61">
        <v>0</v>
      </c>
      <c r="D18" s="61">
        <v>7.5</v>
      </c>
      <c r="E18" s="49">
        <v>0</v>
      </c>
      <c r="F18" s="49">
        <v>0</v>
      </c>
      <c r="G18" s="61">
        <v>0</v>
      </c>
      <c r="H18" s="49">
        <v>0</v>
      </c>
      <c r="I18" s="61">
        <v>6.6</v>
      </c>
    </row>
    <row r="19" spans="1:9" ht="61.5" customHeight="1" x14ac:dyDescent="0.2">
      <c r="A19" s="37" t="s">
        <v>160</v>
      </c>
      <c r="B19" s="61">
        <v>0</v>
      </c>
      <c r="C19" s="61">
        <v>0</v>
      </c>
      <c r="D19" s="61">
        <v>38737.4</v>
      </c>
      <c r="E19" s="49">
        <v>0</v>
      </c>
      <c r="F19" s="49">
        <v>0</v>
      </c>
      <c r="G19" s="61">
        <v>0</v>
      </c>
      <c r="H19" s="49">
        <v>0</v>
      </c>
      <c r="I19" s="61">
        <v>17836</v>
      </c>
    </row>
    <row r="20" spans="1:9" ht="75.75" customHeight="1" x14ac:dyDescent="0.2">
      <c r="A20" s="37" t="s">
        <v>161</v>
      </c>
      <c r="B20" s="61">
        <v>0</v>
      </c>
      <c r="C20" s="61">
        <v>0</v>
      </c>
      <c r="D20" s="61">
        <v>0.2</v>
      </c>
      <c r="E20" s="49">
        <v>0</v>
      </c>
      <c r="F20" s="49">
        <v>0</v>
      </c>
      <c r="G20" s="61">
        <v>0</v>
      </c>
      <c r="H20" s="49">
        <v>0</v>
      </c>
      <c r="I20" s="61">
        <v>0.1</v>
      </c>
    </row>
    <row r="21" spans="1:9" ht="39.75" customHeight="1" x14ac:dyDescent="0.2">
      <c r="A21" s="20" t="s">
        <v>95</v>
      </c>
      <c r="B21" s="51">
        <f>B22+B23+B24+B25</f>
        <v>73431.3</v>
      </c>
      <c r="C21" s="51">
        <f>C22+C23+C24+C25</f>
        <v>17736.899999999998</v>
      </c>
      <c r="D21" s="51">
        <f>D22+D23+D24+D25</f>
        <v>17751.600000000002</v>
      </c>
      <c r="E21" s="52">
        <f t="shared" ref="E21:E29" si="3">$D:$D/$B:$B*100</f>
        <v>24.174432428678237</v>
      </c>
      <c r="F21" s="52">
        <f t="shared" ref="F21:F29" si="4">$D:$D/$C:$C*100</f>
        <v>100.08287806775706</v>
      </c>
      <c r="G21" s="51">
        <f>G22+G23+G24+G25</f>
        <v>16809.099999999999</v>
      </c>
      <c r="H21" s="52">
        <f t="shared" ref="H21:H29" si="5">$D:$D/$G:$G*100</f>
        <v>105.60708187826835</v>
      </c>
      <c r="I21" s="51">
        <f>I22+I23+I24+I25</f>
        <v>10311</v>
      </c>
    </row>
    <row r="22" spans="1:9" ht="37.5" customHeight="1" x14ac:dyDescent="0.2">
      <c r="A22" s="8" t="s">
        <v>96</v>
      </c>
      <c r="B22" s="61">
        <v>39123</v>
      </c>
      <c r="C22" s="61">
        <v>9070.6</v>
      </c>
      <c r="D22" s="61">
        <v>8719.6</v>
      </c>
      <c r="E22" s="49">
        <f t="shared" si="3"/>
        <v>22.287656877028859</v>
      </c>
      <c r="F22" s="49">
        <f t="shared" si="4"/>
        <v>96.130355213547062</v>
      </c>
      <c r="G22" s="61">
        <v>8241.2000000000007</v>
      </c>
      <c r="H22" s="49">
        <f t="shared" si="5"/>
        <v>105.80497985730233</v>
      </c>
      <c r="I22" s="61">
        <v>5010.3999999999996</v>
      </c>
    </row>
    <row r="23" spans="1:9" ht="56.25" customHeight="1" x14ac:dyDescent="0.2">
      <c r="A23" s="8" t="s">
        <v>97</v>
      </c>
      <c r="B23" s="61">
        <v>200.8</v>
      </c>
      <c r="C23" s="61">
        <v>52.2</v>
      </c>
      <c r="D23" s="61">
        <v>49.5</v>
      </c>
      <c r="E23" s="49">
        <f t="shared" si="3"/>
        <v>24.651394422310755</v>
      </c>
      <c r="F23" s="49">
        <f t="shared" si="4"/>
        <v>94.827586206896541</v>
      </c>
      <c r="G23" s="61">
        <v>43.4</v>
      </c>
      <c r="H23" s="49">
        <f t="shared" si="5"/>
        <v>114.05529953917051</v>
      </c>
      <c r="I23" s="61">
        <v>26.8</v>
      </c>
    </row>
    <row r="24" spans="1:9" ht="55.5" customHeight="1" x14ac:dyDescent="0.2">
      <c r="A24" s="8" t="s">
        <v>98</v>
      </c>
      <c r="B24" s="61">
        <v>40195.199999999997</v>
      </c>
      <c r="C24" s="61">
        <v>9851.7999999999993</v>
      </c>
      <c r="D24" s="61">
        <v>9732.2999999999993</v>
      </c>
      <c r="E24" s="49">
        <f t="shared" si="3"/>
        <v>24.212592548363983</v>
      </c>
      <c r="F24" s="49">
        <f t="shared" si="4"/>
        <v>98.787023691102135</v>
      </c>
      <c r="G24" s="61">
        <v>9399.5</v>
      </c>
      <c r="H24" s="49">
        <f t="shared" si="5"/>
        <v>103.54061386243949</v>
      </c>
      <c r="I24" s="61">
        <v>5542.8</v>
      </c>
    </row>
    <row r="25" spans="1:9" ht="54" customHeight="1" x14ac:dyDescent="0.2">
      <c r="A25" s="8" t="s">
        <v>99</v>
      </c>
      <c r="B25" s="61">
        <v>-6087.7</v>
      </c>
      <c r="C25" s="61">
        <v>-1237.7</v>
      </c>
      <c r="D25" s="61">
        <v>-749.8</v>
      </c>
      <c r="E25" s="49">
        <f t="shared" si="3"/>
        <v>12.316638467730012</v>
      </c>
      <c r="F25" s="49">
        <f t="shared" si="4"/>
        <v>60.580108265330843</v>
      </c>
      <c r="G25" s="61">
        <v>-875</v>
      </c>
      <c r="H25" s="49">
        <f t="shared" si="5"/>
        <v>85.69142857142856</v>
      </c>
      <c r="I25" s="61">
        <v>-269</v>
      </c>
    </row>
    <row r="26" spans="1:9" ht="14.25" x14ac:dyDescent="0.2">
      <c r="A26" s="7" t="s">
        <v>8</v>
      </c>
      <c r="B26" s="51">
        <f>B27+B31+B32+B33</f>
        <v>170260.40000000002</v>
      </c>
      <c r="C26" s="51">
        <f>C27+C31+C32+C33</f>
        <v>34271.199999999997</v>
      </c>
      <c r="D26" s="51">
        <f>D27+D31+D32+D33</f>
        <v>28993.599999999999</v>
      </c>
      <c r="E26" s="52">
        <f t="shared" si="3"/>
        <v>17.028974441502541</v>
      </c>
      <c r="F26" s="52">
        <f t="shared" si="4"/>
        <v>84.600480870235074</v>
      </c>
      <c r="G26" s="51">
        <f>G27+G31+G32+G33</f>
        <v>32318.400000000001</v>
      </c>
      <c r="H26" s="52">
        <f t="shared" si="5"/>
        <v>89.712361998118709</v>
      </c>
      <c r="I26" s="51">
        <f>I27+I31+I32+I33</f>
        <v>16443.3</v>
      </c>
    </row>
    <row r="27" spans="1:9" ht="27.75" customHeight="1" x14ac:dyDescent="0.2">
      <c r="A27" s="38" t="s">
        <v>133</v>
      </c>
      <c r="B27" s="51">
        <f>SUM(B28:B29)</f>
        <v>141754.20000000001</v>
      </c>
      <c r="C27" s="51">
        <f>SUM(C28:C29)</f>
        <v>21450</v>
      </c>
      <c r="D27" s="51">
        <f>SUM(D28:D30)</f>
        <v>16908.5</v>
      </c>
      <c r="E27" s="49">
        <f t="shared" si="3"/>
        <v>11.928041638272445</v>
      </c>
      <c r="F27" s="49">
        <f t="shared" si="4"/>
        <v>78.827505827505831</v>
      </c>
      <c r="G27" s="51">
        <f>SUM(G28:G30)</f>
        <v>21974.2</v>
      </c>
      <c r="H27" s="52">
        <f t="shared" si="5"/>
        <v>76.947056093054584</v>
      </c>
      <c r="I27" s="51">
        <f>SUM(I28:I30)</f>
        <v>15835.3</v>
      </c>
    </row>
    <row r="28" spans="1:9" ht="27.75" customHeight="1" x14ac:dyDescent="0.2">
      <c r="A28" s="3" t="s">
        <v>134</v>
      </c>
      <c r="B28" s="61">
        <v>89145.4</v>
      </c>
      <c r="C28" s="61">
        <v>9650</v>
      </c>
      <c r="D28" s="61">
        <v>9018.5</v>
      </c>
      <c r="E28" s="49">
        <f t="shared" si="3"/>
        <v>10.116618468255233</v>
      </c>
      <c r="F28" s="49">
        <f t="shared" si="4"/>
        <v>93.4559585492228</v>
      </c>
      <c r="G28" s="61">
        <v>11257.1</v>
      </c>
      <c r="H28" s="49">
        <f t="shared" si="5"/>
        <v>80.11388368229828</v>
      </c>
      <c r="I28" s="61">
        <v>8519.2999999999993</v>
      </c>
    </row>
    <row r="29" spans="1:9" ht="42.75" customHeight="1" x14ac:dyDescent="0.2">
      <c r="A29" s="39" t="s">
        <v>135</v>
      </c>
      <c r="B29" s="61">
        <v>52608.800000000003</v>
      </c>
      <c r="C29" s="61">
        <v>11800</v>
      </c>
      <c r="D29" s="61">
        <v>7890</v>
      </c>
      <c r="E29" s="49">
        <f t="shared" si="3"/>
        <v>14.997490914067606</v>
      </c>
      <c r="F29" s="49">
        <f t="shared" si="4"/>
        <v>66.86440677966101</v>
      </c>
      <c r="G29" s="61">
        <v>10717.1</v>
      </c>
      <c r="H29" s="49">
        <f t="shared" si="5"/>
        <v>73.620662306034276</v>
      </c>
      <c r="I29" s="61">
        <v>7316</v>
      </c>
    </row>
    <row r="30" spans="1:9" ht="42.75" customHeight="1" x14ac:dyDescent="0.2">
      <c r="A30" s="39" t="s">
        <v>144</v>
      </c>
      <c r="B30" s="61">
        <v>0</v>
      </c>
      <c r="C30" s="61">
        <v>0</v>
      </c>
      <c r="D30" s="61">
        <v>0</v>
      </c>
      <c r="E30" s="49">
        <v>0</v>
      </c>
      <c r="F30" s="49">
        <v>0</v>
      </c>
      <c r="G30" s="61">
        <v>0</v>
      </c>
      <c r="H30" s="49">
        <v>0</v>
      </c>
      <c r="I30" s="61">
        <v>0</v>
      </c>
    </row>
    <row r="31" spans="1:9" x14ac:dyDescent="0.2">
      <c r="A31" s="3" t="s">
        <v>9</v>
      </c>
      <c r="B31" s="61">
        <v>100</v>
      </c>
      <c r="C31" s="61">
        <v>15</v>
      </c>
      <c r="D31" s="61">
        <v>1.1000000000000001</v>
      </c>
      <c r="E31" s="49">
        <f t="shared" ref="E31:E38" si="6">$D:$D/$B:$B*100</f>
        <v>1.1000000000000001</v>
      </c>
      <c r="F31" s="49">
        <f>$D:$D/$C:$C*100</f>
        <v>7.333333333333333</v>
      </c>
      <c r="G31" s="61">
        <v>14.2</v>
      </c>
      <c r="H31" s="49">
        <f>$D:$D/$G:$G*100</f>
        <v>7.7464788732394378</v>
      </c>
      <c r="I31" s="61">
        <v>0</v>
      </c>
    </row>
    <row r="32" spans="1:9" x14ac:dyDescent="0.2">
      <c r="A32" s="3" t="s">
        <v>10</v>
      </c>
      <c r="B32" s="61">
        <v>206.2</v>
      </c>
      <c r="C32" s="61">
        <v>206.2</v>
      </c>
      <c r="D32" s="61">
        <v>181.4</v>
      </c>
      <c r="E32" s="49">
        <f t="shared" si="6"/>
        <v>87.972841901066928</v>
      </c>
      <c r="F32" s="49">
        <f>$D:$D/$C:$C*100</f>
        <v>87.972841901066928</v>
      </c>
      <c r="G32" s="61">
        <v>191.7</v>
      </c>
      <c r="H32" s="49">
        <v>0</v>
      </c>
      <c r="I32" s="61">
        <v>181.4</v>
      </c>
    </row>
    <row r="33" spans="1:9" ht="25.5" x14ac:dyDescent="0.2">
      <c r="A33" s="3" t="s">
        <v>136</v>
      </c>
      <c r="B33" s="61">
        <v>28200</v>
      </c>
      <c r="C33" s="61">
        <v>12600</v>
      </c>
      <c r="D33" s="61">
        <v>11902.6</v>
      </c>
      <c r="E33" s="49">
        <f t="shared" si="6"/>
        <v>42.207801418439715</v>
      </c>
      <c r="F33" s="49">
        <f t="shared" ref="F33:F38" si="7">$D:$D/$C:$C*100</f>
        <v>94.465079365079362</v>
      </c>
      <c r="G33" s="61">
        <v>10138.299999999999</v>
      </c>
      <c r="H33" s="49">
        <f t="shared" ref="H33:H38" si="8">$D:$D/$G:$G*100</f>
        <v>117.40232583371967</v>
      </c>
      <c r="I33" s="61">
        <v>426.6</v>
      </c>
    </row>
    <row r="34" spans="1:9" ht="14.25" x14ac:dyDescent="0.2">
      <c r="A34" s="7" t="s">
        <v>137</v>
      </c>
      <c r="B34" s="60">
        <f>SUM(B35+B36)</f>
        <v>31930.799999999999</v>
      </c>
      <c r="C34" s="60">
        <f>SUM(C35+C36)</f>
        <v>4480</v>
      </c>
      <c r="D34" s="60">
        <f t="shared" ref="D34" si="9">SUM(D35+D36)</f>
        <v>3990.6000000000004</v>
      </c>
      <c r="E34" s="52">
        <f t="shared" si="6"/>
        <v>12.497651170656546</v>
      </c>
      <c r="F34" s="52">
        <f t="shared" si="7"/>
        <v>89.075892857142875</v>
      </c>
      <c r="G34" s="60">
        <f t="shared" ref="G34" si="10">SUM(G35+G36)</f>
        <v>3602.4</v>
      </c>
      <c r="H34" s="52">
        <f t="shared" si="8"/>
        <v>110.77614923384411</v>
      </c>
      <c r="I34" s="60">
        <f t="shared" ref="I34" si="11">SUM(I35+I36)</f>
        <v>1006.8</v>
      </c>
    </row>
    <row r="35" spans="1:9" x14ac:dyDescent="0.2">
      <c r="A35" s="3" t="s">
        <v>11</v>
      </c>
      <c r="B35" s="61">
        <v>20645.3</v>
      </c>
      <c r="C35" s="61">
        <v>1800</v>
      </c>
      <c r="D35" s="61">
        <v>1654.8</v>
      </c>
      <c r="E35" s="49">
        <f t="shared" si="6"/>
        <v>8.0153836466411228</v>
      </c>
      <c r="F35" s="49">
        <f t="shared" si="7"/>
        <v>91.933333333333337</v>
      </c>
      <c r="G35" s="61">
        <v>2673.5</v>
      </c>
      <c r="H35" s="49">
        <f t="shared" si="8"/>
        <v>61.896390499345422</v>
      </c>
      <c r="I35" s="61">
        <v>392.5</v>
      </c>
    </row>
    <row r="36" spans="1:9" ht="14.25" x14ac:dyDescent="0.2">
      <c r="A36" s="7" t="s">
        <v>105</v>
      </c>
      <c r="B36" s="60">
        <f t="shared" ref="B36:D36" si="12">SUM(B37:B38)</f>
        <v>11285.5</v>
      </c>
      <c r="C36" s="60">
        <f t="shared" ref="C36" si="13">SUM(C37:C38)</f>
        <v>2680</v>
      </c>
      <c r="D36" s="60">
        <f t="shared" si="12"/>
        <v>2335.8000000000002</v>
      </c>
      <c r="E36" s="52">
        <f t="shared" si="6"/>
        <v>20.69735501306987</v>
      </c>
      <c r="F36" s="52">
        <f t="shared" si="7"/>
        <v>87.156716417910445</v>
      </c>
      <c r="G36" s="60">
        <f t="shared" ref="G36" si="14">SUM(G37:G38)</f>
        <v>928.9</v>
      </c>
      <c r="H36" s="52">
        <f t="shared" si="8"/>
        <v>251.45871460867696</v>
      </c>
      <c r="I36" s="60">
        <f t="shared" ref="I36" si="15">SUM(I37:I38)</f>
        <v>614.29999999999995</v>
      </c>
    </row>
    <row r="37" spans="1:9" x14ac:dyDescent="0.2">
      <c r="A37" s="3" t="s">
        <v>103</v>
      </c>
      <c r="B37" s="61">
        <v>5204.8999999999996</v>
      </c>
      <c r="C37" s="61">
        <v>1980</v>
      </c>
      <c r="D37" s="61">
        <v>1985.9</v>
      </c>
      <c r="E37" s="49">
        <f t="shared" si="6"/>
        <v>38.154431401179664</v>
      </c>
      <c r="F37" s="49">
        <f t="shared" si="7"/>
        <v>100.29797979797981</v>
      </c>
      <c r="G37" s="61">
        <v>-55.2</v>
      </c>
      <c r="H37" s="49">
        <f t="shared" si="8"/>
        <v>-3597.644927536232</v>
      </c>
      <c r="I37" s="61">
        <v>486.7</v>
      </c>
    </row>
    <row r="38" spans="1:9" x14ac:dyDescent="0.2">
      <c r="A38" s="3" t="s">
        <v>104</v>
      </c>
      <c r="B38" s="61">
        <v>6080.6</v>
      </c>
      <c r="C38" s="61">
        <v>700</v>
      </c>
      <c r="D38" s="61">
        <v>349.9</v>
      </c>
      <c r="E38" s="49">
        <f t="shared" si="6"/>
        <v>5.7543663454264378</v>
      </c>
      <c r="F38" s="49">
        <f t="shared" si="7"/>
        <v>49.98571428571428</v>
      </c>
      <c r="G38" s="61">
        <v>984.1</v>
      </c>
      <c r="H38" s="49">
        <f t="shared" si="8"/>
        <v>35.555329742912299</v>
      </c>
      <c r="I38" s="61">
        <v>127.6</v>
      </c>
    </row>
    <row r="39" spans="1:9" ht="14.25" x14ac:dyDescent="0.2">
      <c r="A39" s="5" t="s">
        <v>12</v>
      </c>
      <c r="B39" s="51">
        <f>SUM(B40,B42)</f>
        <v>19920.400000000001</v>
      </c>
      <c r="C39" s="51">
        <f t="shared" ref="C39:I39" si="16">SUM(C40,C42)</f>
        <v>9323</v>
      </c>
      <c r="D39" s="51">
        <f t="shared" si="16"/>
        <v>9123</v>
      </c>
      <c r="E39" s="51">
        <f t="shared" si="16"/>
        <v>107.28420325104351</v>
      </c>
      <c r="F39" s="51">
        <f t="shared" si="16"/>
        <v>212.07856527623969</v>
      </c>
      <c r="G39" s="51">
        <f t="shared" si="16"/>
        <v>3153</v>
      </c>
      <c r="H39" s="51">
        <f t="shared" si="16"/>
        <v>288.53240152477764</v>
      </c>
      <c r="I39" s="51">
        <f t="shared" si="16"/>
        <v>3724.8</v>
      </c>
    </row>
    <row r="40" spans="1:9" ht="24.75" customHeight="1" x14ac:dyDescent="0.2">
      <c r="A40" s="3" t="s">
        <v>13</v>
      </c>
      <c r="B40" s="61">
        <v>19855.400000000001</v>
      </c>
      <c r="C40" s="61">
        <v>9288</v>
      </c>
      <c r="D40" s="61">
        <v>9083</v>
      </c>
      <c r="E40" s="49">
        <f>$D:$D/$B:$B*100</f>
        <v>45.745741712581967</v>
      </c>
      <c r="F40" s="49">
        <f>$D:$D/$C:$C*100</f>
        <v>97.792850990525409</v>
      </c>
      <c r="G40" s="61">
        <v>3148</v>
      </c>
      <c r="H40" s="49">
        <f>$D:$D/$G:$G*100</f>
        <v>288.53240152477764</v>
      </c>
      <c r="I40" s="61">
        <v>3724.8</v>
      </c>
    </row>
    <row r="41" spans="1:9" ht="12.75" hidden="1" customHeight="1" x14ac:dyDescent="0.2">
      <c r="A41" s="4" t="s">
        <v>91</v>
      </c>
      <c r="B41" s="61"/>
      <c r="C41" s="61"/>
      <c r="D41" s="61"/>
      <c r="E41" s="49"/>
      <c r="F41" s="49"/>
      <c r="G41" s="61"/>
      <c r="H41" s="49"/>
      <c r="I41" s="61"/>
    </row>
    <row r="42" spans="1:9" ht="27" customHeight="1" x14ac:dyDescent="0.2">
      <c r="A42" s="3" t="s">
        <v>14</v>
      </c>
      <c r="B42" s="61">
        <v>65</v>
      </c>
      <c r="C42" s="61">
        <v>35</v>
      </c>
      <c r="D42" s="61">
        <v>40</v>
      </c>
      <c r="E42" s="49">
        <f>$D:$D/$B:$B*100</f>
        <v>61.53846153846154</v>
      </c>
      <c r="F42" s="49">
        <f>$D:$D/$C:$C*100</f>
        <v>114.28571428571428</v>
      </c>
      <c r="G42" s="61">
        <v>5</v>
      </c>
      <c r="H42" s="49">
        <v>0</v>
      </c>
      <c r="I42" s="61">
        <v>0</v>
      </c>
    </row>
    <row r="43" spans="1:9" ht="25.5" x14ac:dyDescent="0.2">
      <c r="A43" s="7" t="s">
        <v>15</v>
      </c>
      <c r="B43" s="51">
        <f>$44:$44+$45:$45</f>
        <v>0</v>
      </c>
      <c r="C43" s="51">
        <f>$44:$44+$45:$45</f>
        <v>0</v>
      </c>
      <c r="D43" s="51">
        <f>$44:$44+$45:$45</f>
        <v>0</v>
      </c>
      <c r="E43" s="52">
        <v>0</v>
      </c>
      <c r="F43" s="52">
        <v>0</v>
      </c>
      <c r="G43" s="51">
        <f>$44:$44+$45:$45</f>
        <v>0</v>
      </c>
      <c r="H43" s="52">
        <v>0</v>
      </c>
      <c r="I43" s="51">
        <f>$44:$44+$45:$45</f>
        <v>0</v>
      </c>
    </row>
    <row r="44" spans="1:9" ht="25.5" x14ac:dyDescent="0.2">
      <c r="A44" s="3" t="s">
        <v>16</v>
      </c>
      <c r="B44" s="61">
        <v>0</v>
      </c>
      <c r="C44" s="61">
        <v>0</v>
      </c>
      <c r="D44" s="61">
        <v>0</v>
      </c>
      <c r="E44" s="49">
        <v>0</v>
      </c>
      <c r="F44" s="49">
        <v>0</v>
      </c>
      <c r="G44" s="61">
        <v>0</v>
      </c>
      <c r="H44" s="49">
        <v>0</v>
      </c>
      <c r="I44" s="61">
        <v>0</v>
      </c>
    </row>
    <row r="45" spans="1:9" ht="25.5" x14ac:dyDescent="0.2">
      <c r="A45" s="3" t="s">
        <v>17</v>
      </c>
      <c r="B45" s="61">
        <v>0</v>
      </c>
      <c r="C45" s="61">
        <v>0</v>
      </c>
      <c r="D45" s="61">
        <v>0</v>
      </c>
      <c r="E45" s="49">
        <v>0</v>
      </c>
      <c r="F45" s="49">
        <v>0</v>
      </c>
      <c r="G45" s="61">
        <v>0</v>
      </c>
      <c r="H45" s="49">
        <v>0</v>
      </c>
      <c r="I45" s="61">
        <v>0</v>
      </c>
    </row>
    <row r="46" spans="1:9" ht="38.25" x14ac:dyDescent="0.2">
      <c r="A46" s="7" t="s">
        <v>18</v>
      </c>
      <c r="B46" s="51">
        <f>SUM(B47:B54)</f>
        <v>95607.699999999983</v>
      </c>
      <c r="C46" s="51">
        <f t="shared" ref="C46:D46" si="17">SUM(C47:C54)</f>
        <v>28259.199999999997</v>
      </c>
      <c r="D46" s="51">
        <f t="shared" si="17"/>
        <v>27152.1</v>
      </c>
      <c r="E46" s="52">
        <f>$D:$D/$B:$B*100</f>
        <v>28.399490835989155</v>
      </c>
      <c r="F46" s="52">
        <f>$D:$D/$B:$B*100</f>
        <v>28.399490835989155</v>
      </c>
      <c r="G46" s="51">
        <f t="shared" ref="G46" si="18">SUM(G47:G54)</f>
        <v>30833.8</v>
      </c>
      <c r="H46" s="52">
        <f>$D:$D/$B:$B*100</f>
        <v>28.399490835989155</v>
      </c>
      <c r="I46" s="51">
        <f t="shared" ref="I46" si="19">SUM(I47:I54)</f>
        <v>3777.9000000000005</v>
      </c>
    </row>
    <row r="47" spans="1:9" ht="51" x14ac:dyDescent="0.2">
      <c r="A47" s="4" t="s">
        <v>155</v>
      </c>
      <c r="B47" s="61">
        <v>160.9</v>
      </c>
      <c r="C47" s="61">
        <v>0</v>
      </c>
      <c r="D47" s="61">
        <v>0</v>
      </c>
      <c r="E47" s="49">
        <v>0</v>
      </c>
      <c r="F47" s="49">
        <v>0</v>
      </c>
      <c r="G47" s="61">
        <v>0</v>
      </c>
      <c r="H47" s="49">
        <v>0</v>
      </c>
      <c r="I47" s="61">
        <v>0</v>
      </c>
    </row>
    <row r="48" spans="1:9" ht="76.5" x14ac:dyDescent="0.2">
      <c r="A48" s="4" t="s">
        <v>85</v>
      </c>
      <c r="B48" s="61">
        <v>65600</v>
      </c>
      <c r="C48" s="61">
        <v>20600</v>
      </c>
      <c r="D48" s="61">
        <v>21840.5</v>
      </c>
      <c r="E48" s="49">
        <f>$D:$D/$B:$B*100</f>
        <v>33.293445121951223</v>
      </c>
      <c r="F48" s="49">
        <f>$D:$D/$C:$C*100</f>
        <v>106.02184466019418</v>
      </c>
      <c r="G48" s="61">
        <v>19510.099999999999</v>
      </c>
      <c r="H48" s="49">
        <f>$D:$D/$G:$G*100</f>
        <v>111.94458254955126</v>
      </c>
      <c r="I48" s="61">
        <v>2168.4</v>
      </c>
    </row>
    <row r="49" spans="1:9" ht="38.25" x14ac:dyDescent="0.2">
      <c r="A49" s="3" t="s">
        <v>109</v>
      </c>
      <c r="B49" s="61">
        <v>17400</v>
      </c>
      <c r="C49" s="61">
        <v>4350</v>
      </c>
      <c r="D49" s="61">
        <v>4018.2</v>
      </c>
      <c r="E49" s="49">
        <f>$D:$D/$B:$B*100</f>
        <v>23.093103448275862</v>
      </c>
      <c r="F49" s="49">
        <f>$D:$D/$C:$C*100</f>
        <v>92.372413793103448</v>
      </c>
      <c r="G49" s="61">
        <v>4351.2</v>
      </c>
      <c r="H49" s="49">
        <f>$D:$D/$G:$G*100</f>
        <v>92.346938775510196</v>
      </c>
      <c r="I49" s="61">
        <v>1274.5</v>
      </c>
    </row>
    <row r="50" spans="1:9" ht="89.25" x14ac:dyDescent="0.2">
      <c r="A50" s="3" t="s">
        <v>148</v>
      </c>
      <c r="B50" s="61">
        <v>0</v>
      </c>
      <c r="C50" s="61">
        <v>0</v>
      </c>
      <c r="D50" s="61">
        <v>0</v>
      </c>
      <c r="E50" s="49">
        <v>0</v>
      </c>
      <c r="F50" s="49">
        <v>0</v>
      </c>
      <c r="G50" s="61">
        <v>0</v>
      </c>
      <c r="H50" s="49">
        <v>0</v>
      </c>
      <c r="I50" s="61">
        <v>0</v>
      </c>
    </row>
    <row r="51" spans="1:9" ht="19.5" customHeight="1" x14ac:dyDescent="0.2">
      <c r="A51" s="3" t="s">
        <v>19</v>
      </c>
      <c r="B51" s="61">
        <v>9.4</v>
      </c>
      <c r="C51" s="61">
        <v>0</v>
      </c>
      <c r="D51" s="61">
        <v>0</v>
      </c>
      <c r="E51" s="49">
        <f>$D:$D/$B:$B*100</f>
        <v>0</v>
      </c>
      <c r="F51" s="49">
        <v>0</v>
      </c>
      <c r="G51" s="61">
        <v>0</v>
      </c>
      <c r="H51" s="49">
        <v>0</v>
      </c>
      <c r="I51" s="61">
        <v>0</v>
      </c>
    </row>
    <row r="52" spans="1:9" ht="46.5" customHeight="1" x14ac:dyDescent="0.2">
      <c r="A52" s="4" t="s">
        <v>80</v>
      </c>
      <c r="B52" s="61">
        <v>9444.4</v>
      </c>
      <c r="C52" s="61">
        <v>2361.1</v>
      </c>
      <c r="D52" s="61">
        <v>348.3</v>
      </c>
      <c r="E52" s="49">
        <f>$D:$D/$B:$B*100</f>
        <v>3.6878997077633304</v>
      </c>
      <c r="F52" s="49">
        <f>$D:$D/$C:$C*100</f>
        <v>14.751598831053322</v>
      </c>
      <c r="G52" s="61">
        <v>5807</v>
      </c>
      <c r="H52" s="49">
        <f>$D:$D/$G:$G*100</f>
        <v>5.9979335285000861</v>
      </c>
      <c r="I52" s="61">
        <v>60.3</v>
      </c>
    </row>
    <row r="53" spans="1:9" ht="119.25" customHeight="1" x14ac:dyDescent="0.2">
      <c r="A53" s="4" t="s">
        <v>149</v>
      </c>
      <c r="B53" s="61">
        <v>1906</v>
      </c>
      <c r="C53" s="61">
        <v>576.5</v>
      </c>
      <c r="D53" s="61">
        <v>612.5</v>
      </c>
      <c r="E53" s="49">
        <f>$D:$D/$B:$B*100</f>
        <v>32.13536201469045</v>
      </c>
      <c r="F53" s="49">
        <f>$D:$D/$C:$C*100</f>
        <v>106.24457935819601</v>
      </c>
      <c r="G53" s="61">
        <v>795.3</v>
      </c>
      <c r="H53" s="49">
        <f>$D:$D/$G:$G*100</f>
        <v>77.014962907079095</v>
      </c>
      <c r="I53" s="61">
        <v>201.4</v>
      </c>
    </row>
    <row r="54" spans="1:9" ht="120.75" customHeight="1" x14ac:dyDescent="0.2">
      <c r="A54" s="3" t="s">
        <v>150</v>
      </c>
      <c r="B54" s="61">
        <v>1087</v>
      </c>
      <c r="C54" s="61">
        <v>371.6</v>
      </c>
      <c r="D54" s="61">
        <v>332.6</v>
      </c>
      <c r="E54" s="49">
        <f>$D:$D/$B:$B*100</f>
        <v>30.597976080956762</v>
      </c>
      <c r="F54" s="49">
        <f>$D:$D/$C:$C*100</f>
        <v>89.504843918191597</v>
      </c>
      <c r="G54" s="61">
        <v>370.2</v>
      </c>
      <c r="H54" s="49">
        <f>$D:$D/$G:$G*100</f>
        <v>89.84332793084819</v>
      </c>
      <c r="I54" s="61">
        <v>73.3</v>
      </c>
    </row>
    <row r="55" spans="1:9" ht="25.5" x14ac:dyDescent="0.2">
      <c r="A55" s="53" t="s">
        <v>20</v>
      </c>
      <c r="B55" s="60">
        <v>6090.9</v>
      </c>
      <c r="C55" s="60">
        <v>3766.6</v>
      </c>
      <c r="D55" s="60">
        <v>3580.8</v>
      </c>
      <c r="E55" s="52">
        <f>$D:$D/$B:$B*100</f>
        <v>58.789341476629076</v>
      </c>
      <c r="F55" s="52">
        <f>$D:$D/$C:$C*100</f>
        <v>95.06716933043063</v>
      </c>
      <c r="G55" s="60">
        <v>1220.9000000000001</v>
      </c>
      <c r="H55" s="52">
        <f>$D:$D/$G:$G*100</f>
        <v>293.29183389302972</v>
      </c>
      <c r="I55" s="60">
        <v>36.700000000000003</v>
      </c>
    </row>
    <row r="56" spans="1:9" ht="25.5" x14ac:dyDescent="0.2">
      <c r="A56" s="46" t="s">
        <v>86</v>
      </c>
      <c r="B56" s="60">
        <v>0</v>
      </c>
      <c r="C56" s="60">
        <v>0</v>
      </c>
      <c r="D56" s="60">
        <v>0</v>
      </c>
      <c r="E56" s="52">
        <v>0</v>
      </c>
      <c r="F56" s="52">
        <v>0</v>
      </c>
      <c r="G56" s="60">
        <v>0</v>
      </c>
      <c r="H56" s="52">
        <v>0</v>
      </c>
      <c r="I56" s="60">
        <v>0</v>
      </c>
    </row>
    <row r="57" spans="1:9" ht="51" x14ac:dyDescent="0.2">
      <c r="A57" s="46" t="s">
        <v>102</v>
      </c>
      <c r="B57" s="60">
        <v>553.9</v>
      </c>
      <c r="C57" s="60">
        <v>92.3</v>
      </c>
      <c r="D57" s="60">
        <v>11.9</v>
      </c>
      <c r="E57" s="52">
        <f>$D:$D/$B:$B*100</f>
        <v>2.1484022386712405</v>
      </c>
      <c r="F57" s="52">
        <v>0</v>
      </c>
      <c r="G57" s="60">
        <v>69</v>
      </c>
      <c r="H57" s="52">
        <f>$D:$D/$G:$G*100</f>
        <v>17.246376811594203</v>
      </c>
      <c r="I57" s="60">
        <v>6.7</v>
      </c>
    </row>
    <row r="58" spans="1:9" ht="25.5" x14ac:dyDescent="0.2">
      <c r="A58" s="46" t="s">
        <v>87</v>
      </c>
      <c r="B58" s="60">
        <v>220</v>
      </c>
      <c r="C58" s="60">
        <v>70</v>
      </c>
      <c r="D58" s="60">
        <v>41053.1</v>
      </c>
      <c r="E58" s="52">
        <f>$D:$D/$B:$B*100</f>
        <v>18660.5</v>
      </c>
      <c r="F58" s="52">
        <f>$D:$D/$C:$C*100</f>
        <v>58647.285714285717</v>
      </c>
      <c r="G58" s="60">
        <v>155.19999999999999</v>
      </c>
      <c r="H58" s="52">
        <f>$D:$D/$G:$G*100</f>
        <v>26451.73969072165</v>
      </c>
      <c r="I58" s="60">
        <v>43.4</v>
      </c>
    </row>
    <row r="59" spans="1:9" ht="25.5" x14ac:dyDescent="0.2">
      <c r="A59" s="7" t="s">
        <v>21</v>
      </c>
      <c r="B59" s="51">
        <f>SUM(B61,B60,B64)</f>
        <v>21221</v>
      </c>
      <c r="C59" s="51">
        <f t="shared" ref="C59:D59" si="20">SUM(C61,C60,C64)</f>
        <v>3553</v>
      </c>
      <c r="D59" s="51">
        <f t="shared" si="20"/>
        <v>2702.1000000000004</v>
      </c>
      <c r="E59" s="52">
        <f>$D:$D/$B:$B*100</f>
        <v>12.73314169926017</v>
      </c>
      <c r="F59" s="52">
        <f>$D:$D/$C:$C*100</f>
        <v>76.051224317478187</v>
      </c>
      <c r="G59" s="51">
        <f>SUM(G61,G60,G64)</f>
        <v>2491.7999999999997</v>
      </c>
      <c r="H59" s="52">
        <f>$D:$D/$G:$G*100</f>
        <v>108.43968215747654</v>
      </c>
      <c r="I59" s="51">
        <f>SUM(I61,I60,I64)</f>
        <v>1492.7</v>
      </c>
    </row>
    <row r="60" spans="1:9" ht="30" customHeight="1" x14ac:dyDescent="0.2">
      <c r="A60" s="3" t="s">
        <v>147</v>
      </c>
      <c r="B60" s="62">
        <v>0</v>
      </c>
      <c r="C60" s="62">
        <v>0</v>
      </c>
      <c r="D60" s="62">
        <v>0</v>
      </c>
      <c r="E60" s="49">
        <v>0</v>
      </c>
      <c r="F60" s="49">
        <v>0</v>
      </c>
      <c r="G60" s="62">
        <v>0</v>
      </c>
      <c r="H60" s="49">
        <v>0</v>
      </c>
      <c r="I60" s="62">
        <v>0</v>
      </c>
    </row>
    <row r="61" spans="1:9" ht="30" customHeight="1" x14ac:dyDescent="0.2">
      <c r="A61" s="3" t="s">
        <v>163</v>
      </c>
      <c r="B61" s="62">
        <f>SUM(B62:B63)</f>
        <v>19021</v>
      </c>
      <c r="C61" s="62">
        <f t="shared" ref="C61:D61" si="21">SUM(C62:C63)</f>
        <v>3000</v>
      </c>
      <c r="D61" s="62">
        <f t="shared" si="21"/>
        <v>2329.3000000000002</v>
      </c>
      <c r="E61" s="49">
        <f>$D:$D/$B:$B*100</f>
        <v>12.245938699332317</v>
      </c>
      <c r="F61" s="49">
        <f>$D:$D/$C:$C*100</f>
        <v>77.643333333333345</v>
      </c>
      <c r="G61" s="62">
        <f t="shared" ref="G61" si="22">SUM(G62:G63)</f>
        <v>1851.6999999999998</v>
      </c>
      <c r="H61" s="49">
        <f>$D:$D/$G:$G*100</f>
        <v>125.79251498622889</v>
      </c>
      <c r="I61" s="62">
        <f t="shared" ref="I61" si="23">SUM(I62:I63)</f>
        <v>1345</v>
      </c>
    </row>
    <row r="62" spans="1:9" ht="38.25" x14ac:dyDescent="0.2">
      <c r="A62" s="48" t="s">
        <v>22</v>
      </c>
      <c r="B62" s="63">
        <v>19021</v>
      </c>
      <c r="C62" s="63">
        <v>3000</v>
      </c>
      <c r="D62" s="63">
        <v>2329.3000000000002</v>
      </c>
      <c r="E62" s="50">
        <f>$D:$D/$B:$B*100</f>
        <v>12.245938699332317</v>
      </c>
      <c r="F62" s="50">
        <f>$D:$D/$C:$C*100</f>
        <v>77.643333333333345</v>
      </c>
      <c r="G62" s="63">
        <v>1785.1</v>
      </c>
      <c r="H62" s="50">
        <f>$D:$D/$G:$G*100</f>
        <v>130.48568707635428</v>
      </c>
      <c r="I62" s="63">
        <v>1345</v>
      </c>
    </row>
    <row r="63" spans="1:9" ht="38.25" x14ac:dyDescent="0.2">
      <c r="A63" s="48" t="s">
        <v>162</v>
      </c>
      <c r="B63" s="63">
        <v>0</v>
      </c>
      <c r="C63" s="63">
        <v>0</v>
      </c>
      <c r="D63" s="63">
        <v>0</v>
      </c>
      <c r="E63" s="50">
        <v>0</v>
      </c>
      <c r="F63" s="50">
        <v>0</v>
      </c>
      <c r="G63" s="63">
        <v>66.599999999999994</v>
      </c>
      <c r="H63" s="50">
        <v>0</v>
      </c>
      <c r="I63" s="63">
        <v>0</v>
      </c>
    </row>
    <row r="64" spans="1:9" ht="14.25" customHeight="1" x14ac:dyDescent="0.2">
      <c r="A64" s="3" t="s">
        <v>23</v>
      </c>
      <c r="B64" s="61">
        <v>2200</v>
      </c>
      <c r="C64" s="61">
        <v>553</v>
      </c>
      <c r="D64" s="61">
        <v>372.8</v>
      </c>
      <c r="E64" s="49">
        <f>$D:$D/$B:$B*100</f>
        <v>16.945454545454545</v>
      </c>
      <c r="F64" s="49">
        <f t="shared" ref="F64:F69" si="24">$D:$D/$C:$C*100</f>
        <v>67.414104882459313</v>
      </c>
      <c r="G64" s="61">
        <v>640.1</v>
      </c>
      <c r="H64" s="49">
        <f>$D:$D/$G:$G*100</f>
        <v>58.240899859396968</v>
      </c>
      <c r="I64" s="61">
        <v>147.69999999999999</v>
      </c>
    </row>
    <row r="65" spans="1:9" ht="14.25" x14ac:dyDescent="0.2">
      <c r="A65" s="53" t="s">
        <v>24</v>
      </c>
      <c r="B65" s="51">
        <f>SUM(B66:B90)</f>
        <v>3690.8</v>
      </c>
      <c r="C65" s="51">
        <f>SUM(C66:C90)</f>
        <v>842.6</v>
      </c>
      <c r="D65" s="51">
        <f>SUM(D66:D90)</f>
        <v>917.7</v>
      </c>
      <c r="E65" s="52">
        <f>$D:$D/$B:$B*100</f>
        <v>24.864528015606371</v>
      </c>
      <c r="F65" s="52">
        <f t="shared" si="24"/>
        <v>108.91288867790175</v>
      </c>
      <c r="G65" s="51">
        <f>SUM(G66:G90)</f>
        <v>533.29999999999995</v>
      </c>
      <c r="H65" s="52">
        <f>$D:$D/$G:$G*100</f>
        <v>172.07950496906059</v>
      </c>
      <c r="I65" s="51">
        <f>SUM(I66:I90)</f>
        <v>162.79999999999998</v>
      </c>
    </row>
    <row r="66" spans="1:9" ht="63.75" x14ac:dyDescent="0.2">
      <c r="A66" s="3" t="s">
        <v>124</v>
      </c>
      <c r="B66" s="62">
        <v>104.8</v>
      </c>
      <c r="C66" s="62">
        <v>24.8</v>
      </c>
      <c r="D66" s="62">
        <v>7.2</v>
      </c>
      <c r="E66" s="49">
        <f>$D:$D/$B:$B*100</f>
        <v>6.8702290076335881</v>
      </c>
      <c r="F66" s="49">
        <f t="shared" si="24"/>
        <v>29.032258064516132</v>
      </c>
      <c r="G66" s="62">
        <v>14.9</v>
      </c>
      <c r="H66" s="49">
        <f>$D:$D/$G:$G*100</f>
        <v>48.322147651006716</v>
      </c>
      <c r="I66" s="62">
        <v>1.4</v>
      </c>
    </row>
    <row r="67" spans="1:9" ht="107.25" customHeight="1" x14ac:dyDescent="0.2">
      <c r="A67" s="3" t="s">
        <v>114</v>
      </c>
      <c r="B67" s="61">
        <v>415</v>
      </c>
      <c r="C67" s="61">
        <v>73</v>
      </c>
      <c r="D67" s="61">
        <v>120.8</v>
      </c>
      <c r="E67" s="49">
        <f>$D:$D/$B:$B*100</f>
        <v>29.108433734939759</v>
      </c>
      <c r="F67" s="49">
        <f t="shared" si="24"/>
        <v>165.47945205479451</v>
      </c>
      <c r="G67" s="61">
        <v>59.3</v>
      </c>
      <c r="H67" s="49">
        <f>$D:$D/$G:$G*100</f>
        <v>203.70994940978079</v>
      </c>
      <c r="I67" s="61">
        <v>57.4</v>
      </c>
    </row>
    <row r="68" spans="1:9" ht="87" customHeight="1" x14ac:dyDescent="0.2">
      <c r="A68" s="3" t="s">
        <v>130</v>
      </c>
      <c r="B68" s="61">
        <v>123</v>
      </c>
      <c r="C68" s="61">
        <v>20.5</v>
      </c>
      <c r="D68" s="61">
        <v>4</v>
      </c>
      <c r="E68" s="49">
        <f>$D:$D/$B:$B*100</f>
        <v>3.2520325203252036</v>
      </c>
      <c r="F68" s="49">
        <f t="shared" si="24"/>
        <v>19.512195121951219</v>
      </c>
      <c r="G68" s="61">
        <v>65.5</v>
      </c>
      <c r="H68" s="49">
        <f>$D:$D/$G:$G*100</f>
        <v>6.1068702290076331</v>
      </c>
      <c r="I68" s="61">
        <v>1.5</v>
      </c>
    </row>
    <row r="69" spans="1:9" ht="94.5" customHeight="1" x14ac:dyDescent="0.2">
      <c r="A69" s="3" t="s">
        <v>129</v>
      </c>
      <c r="B69" s="61">
        <v>20</v>
      </c>
      <c r="C69" s="61">
        <v>7</v>
      </c>
      <c r="D69" s="61">
        <v>2</v>
      </c>
      <c r="E69" s="49">
        <v>0.81300813008130091</v>
      </c>
      <c r="F69" s="49">
        <f t="shared" si="24"/>
        <v>28.571428571428569</v>
      </c>
      <c r="G69" s="61">
        <v>6.8</v>
      </c>
      <c r="H69" s="49">
        <v>0</v>
      </c>
      <c r="I69" s="61">
        <v>0</v>
      </c>
    </row>
    <row r="70" spans="1:9" ht="94.5" customHeight="1" x14ac:dyDescent="0.2">
      <c r="A70" s="4" t="s">
        <v>141</v>
      </c>
      <c r="B70" s="61">
        <v>0</v>
      </c>
      <c r="C70" s="61">
        <v>0</v>
      </c>
      <c r="D70" s="61">
        <v>0</v>
      </c>
      <c r="E70" s="49">
        <v>0</v>
      </c>
      <c r="F70" s="49">
        <v>0</v>
      </c>
      <c r="G70" s="61">
        <v>0</v>
      </c>
      <c r="H70" s="49">
        <v>0</v>
      </c>
      <c r="I70" s="61">
        <v>0</v>
      </c>
    </row>
    <row r="71" spans="1:9" ht="85.5" customHeight="1" x14ac:dyDescent="0.2">
      <c r="A71" s="4" t="s">
        <v>127</v>
      </c>
      <c r="B71" s="61">
        <v>0</v>
      </c>
      <c r="C71" s="61">
        <v>0</v>
      </c>
      <c r="D71" s="61">
        <v>0</v>
      </c>
      <c r="E71" s="49">
        <v>0</v>
      </c>
      <c r="F71" s="49">
        <v>0</v>
      </c>
      <c r="G71" s="61">
        <v>0</v>
      </c>
      <c r="H71" s="49">
        <v>0</v>
      </c>
      <c r="I71" s="61">
        <v>0</v>
      </c>
    </row>
    <row r="72" spans="1:9" ht="84.75" customHeight="1" x14ac:dyDescent="0.2">
      <c r="A72" s="4" t="s">
        <v>142</v>
      </c>
      <c r="B72" s="61">
        <v>0</v>
      </c>
      <c r="C72" s="61">
        <v>0</v>
      </c>
      <c r="D72" s="61">
        <v>0</v>
      </c>
      <c r="E72" s="49">
        <v>0</v>
      </c>
      <c r="F72" s="49">
        <v>0</v>
      </c>
      <c r="G72" s="61">
        <v>0</v>
      </c>
      <c r="H72" s="49">
        <v>0</v>
      </c>
      <c r="I72" s="61">
        <v>0</v>
      </c>
    </row>
    <row r="73" spans="1:9" ht="106.5" customHeight="1" x14ac:dyDescent="0.2">
      <c r="A73" s="4" t="s">
        <v>115</v>
      </c>
      <c r="B73" s="61">
        <v>240</v>
      </c>
      <c r="C73" s="61">
        <v>62</v>
      </c>
      <c r="D73" s="61">
        <v>17.899999999999999</v>
      </c>
      <c r="E73" s="49">
        <f>$D:$D/$B:$B*100</f>
        <v>7.4583333333333321</v>
      </c>
      <c r="F73" s="49">
        <f>$D:$D/$C:$C*100</f>
        <v>28.870967741935484</v>
      </c>
      <c r="G73" s="61">
        <v>81.599999999999994</v>
      </c>
      <c r="H73" s="49">
        <f>$D:$D/$G:$G*100</f>
        <v>21.936274509803923</v>
      </c>
      <c r="I73" s="61">
        <v>0.9</v>
      </c>
    </row>
    <row r="74" spans="1:9" ht="118.5" customHeight="1" x14ac:dyDescent="0.2">
      <c r="A74" s="3" t="s">
        <v>116</v>
      </c>
      <c r="B74" s="61">
        <v>10</v>
      </c>
      <c r="C74" s="61">
        <v>4.8</v>
      </c>
      <c r="D74" s="61">
        <v>6.3</v>
      </c>
      <c r="E74" s="49">
        <f>$D:$D/$B:$B*100</f>
        <v>63</v>
      </c>
      <c r="F74" s="49">
        <f>$D:$D/$C:$C*100</f>
        <v>131.25</v>
      </c>
      <c r="G74" s="61">
        <v>1.9</v>
      </c>
      <c r="H74" s="49">
        <f>$D:$D/$G:$G*100</f>
        <v>331.57894736842104</v>
      </c>
      <c r="I74" s="61">
        <v>1.6</v>
      </c>
    </row>
    <row r="75" spans="1:9" ht="96" customHeight="1" x14ac:dyDescent="0.2">
      <c r="A75" s="3" t="s">
        <v>139</v>
      </c>
      <c r="B75" s="61">
        <v>0</v>
      </c>
      <c r="C75" s="61">
        <v>0</v>
      </c>
      <c r="D75" s="61">
        <v>0</v>
      </c>
      <c r="E75" s="49">
        <v>0</v>
      </c>
      <c r="F75" s="49">
        <v>0</v>
      </c>
      <c r="G75" s="61">
        <v>0</v>
      </c>
      <c r="H75" s="49">
        <v>0</v>
      </c>
      <c r="I75" s="61">
        <v>0</v>
      </c>
    </row>
    <row r="76" spans="1:9" ht="97.5" customHeight="1" x14ac:dyDescent="0.2">
      <c r="A76" s="3" t="s">
        <v>128</v>
      </c>
      <c r="B76" s="61">
        <v>0</v>
      </c>
      <c r="C76" s="61">
        <v>0</v>
      </c>
      <c r="D76" s="61">
        <v>4.7</v>
      </c>
      <c r="E76" s="49">
        <v>0</v>
      </c>
      <c r="F76" s="49">
        <v>0</v>
      </c>
      <c r="G76" s="61">
        <v>2</v>
      </c>
      <c r="H76" s="49">
        <v>0</v>
      </c>
      <c r="I76" s="61">
        <v>2.4</v>
      </c>
    </row>
    <row r="77" spans="1:9" ht="114.75" customHeight="1" x14ac:dyDescent="0.2">
      <c r="A77" s="3" t="s">
        <v>143</v>
      </c>
      <c r="B77" s="61">
        <v>0</v>
      </c>
      <c r="C77" s="61">
        <v>0</v>
      </c>
      <c r="D77" s="61">
        <v>0</v>
      </c>
      <c r="E77" s="49">
        <v>0</v>
      </c>
      <c r="F77" s="49">
        <v>0</v>
      </c>
      <c r="G77" s="61">
        <v>0</v>
      </c>
      <c r="H77" s="49">
        <v>0</v>
      </c>
      <c r="I77" s="61">
        <v>0</v>
      </c>
    </row>
    <row r="78" spans="1:9" ht="90" customHeight="1" x14ac:dyDescent="0.2">
      <c r="A78" s="3" t="s">
        <v>131</v>
      </c>
      <c r="B78" s="61">
        <v>207</v>
      </c>
      <c r="C78" s="61">
        <v>78.5</v>
      </c>
      <c r="D78" s="61">
        <v>154.80000000000001</v>
      </c>
      <c r="E78" s="49">
        <f>$D:$D/$B:$B*100</f>
        <v>74.782608695652172</v>
      </c>
      <c r="F78" s="49">
        <f>$D:$D/$C:$C*100</f>
        <v>197.19745222929939</v>
      </c>
      <c r="G78" s="61">
        <v>14.1</v>
      </c>
      <c r="H78" s="49">
        <f>$D:$D/$G:$G*100</f>
        <v>1097.872340425532</v>
      </c>
      <c r="I78" s="61">
        <v>34.9</v>
      </c>
    </row>
    <row r="79" spans="1:9" ht="91.5" customHeight="1" x14ac:dyDescent="0.2">
      <c r="A79" s="3" t="s">
        <v>117</v>
      </c>
      <c r="B79" s="61">
        <v>1520</v>
      </c>
      <c r="C79" s="61">
        <v>519.5</v>
      </c>
      <c r="D79" s="61">
        <v>557.29999999999995</v>
      </c>
      <c r="E79" s="49">
        <f>$D:$D/$B:$B*100</f>
        <v>36.664473684210527</v>
      </c>
      <c r="F79" s="49">
        <f>$D:$D/$C:$C*100</f>
        <v>107.2762271414822</v>
      </c>
      <c r="G79" s="61">
        <v>139</v>
      </c>
      <c r="H79" s="49">
        <f>$D:$D/$G:$G*100</f>
        <v>400.93525179856113</v>
      </c>
      <c r="I79" s="61">
        <v>48.9</v>
      </c>
    </row>
    <row r="80" spans="1:9" ht="61.5" customHeight="1" x14ac:dyDescent="0.2">
      <c r="A80" s="3" t="s">
        <v>118</v>
      </c>
      <c r="B80" s="61">
        <v>300</v>
      </c>
      <c r="C80" s="61">
        <v>35</v>
      </c>
      <c r="D80" s="61">
        <v>40.700000000000003</v>
      </c>
      <c r="E80" s="49">
        <f>$D:$D/$B:$B*100</f>
        <v>13.566666666666668</v>
      </c>
      <c r="F80" s="49">
        <f>$D:$D/$C:$C*100</f>
        <v>116.28571428571431</v>
      </c>
      <c r="G80" s="61">
        <v>132.4</v>
      </c>
      <c r="H80" s="49">
        <f>$D:$D/$G:$G*100</f>
        <v>30.740181268882179</v>
      </c>
      <c r="I80" s="61">
        <v>12.6</v>
      </c>
    </row>
    <row r="81" spans="1:12" ht="85.5" customHeight="1" x14ac:dyDescent="0.2">
      <c r="A81" s="3" t="s">
        <v>153</v>
      </c>
      <c r="B81" s="61">
        <v>700</v>
      </c>
      <c r="C81" s="61">
        <v>0</v>
      </c>
      <c r="D81" s="61">
        <v>0</v>
      </c>
      <c r="E81" s="49">
        <f>$D:$D/$B:$B*100</f>
        <v>0</v>
      </c>
      <c r="F81" s="49">
        <v>0</v>
      </c>
      <c r="G81" s="61">
        <v>11.8</v>
      </c>
      <c r="H81" s="49">
        <v>0</v>
      </c>
      <c r="I81" s="61">
        <v>0</v>
      </c>
    </row>
    <row r="82" spans="1:12" ht="95.25" customHeight="1" x14ac:dyDescent="0.2">
      <c r="A82" s="3" t="s">
        <v>154</v>
      </c>
      <c r="B82" s="61">
        <v>0</v>
      </c>
      <c r="C82" s="61">
        <v>0</v>
      </c>
      <c r="D82" s="61">
        <v>0</v>
      </c>
      <c r="E82" s="49">
        <v>0</v>
      </c>
      <c r="F82" s="49">
        <v>0</v>
      </c>
      <c r="G82" s="61">
        <v>0</v>
      </c>
      <c r="H82" s="49">
        <v>0</v>
      </c>
      <c r="I82" s="61">
        <v>0</v>
      </c>
    </row>
    <row r="83" spans="1:12" ht="54" customHeight="1" x14ac:dyDescent="0.2">
      <c r="A83" s="3" t="s">
        <v>122</v>
      </c>
      <c r="B83" s="61">
        <v>0</v>
      </c>
      <c r="C83" s="61">
        <v>0</v>
      </c>
      <c r="D83" s="61">
        <v>0</v>
      </c>
      <c r="E83" s="49">
        <v>0</v>
      </c>
      <c r="F83" s="49">
        <v>0</v>
      </c>
      <c r="G83" s="61">
        <v>0</v>
      </c>
      <c r="H83" s="49">
        <v>0</v>
      </c>
      <c r="I83" s="61">
        <v>0</v>
      </c>
    </row>
    <row r="84" spans="1:12" ht="85.5" customHeight="1" x14ac:dyDescent="0.2">
      <c r="A84" s="3" t="s">
        <v>123</v>
      </c>
      <c r="B84" s="61">
        <v>40.5</v>
      </c>
      <c r="C84" s="61">
        <v>10</v>
      </c>
      <c r="D84" s="61">
        <v>0</v>
      </c>
      <c r="E84" s="49">
        <f>$D:$D/$B:$B*100</f>
        <v>0</v>
      </c>
      <c r="F84" s="49">
        <v>0</v>
      </c>
      <c r="G84" s="61">
        <v>0</v>
      </c>
      <c r="H84" s="49">
        <v>0</v>
      </c>
      <c r="I84" s="61">
        <v>0</v>
      </c>
    </row>
    <row r="85" spans="1:12" ht="60.75" customHeight="1" x14ac:dyDescent="0.2">
      <c r="A85" s="3" t="s">
        <v>157</v>
      </c>
      <c r="B85" s="61">
        <v>0</v>
      </c>
      <c r="C85" s="61">
        <v>0</v>
      </c>
      <c r="D85" s="61">
        <v>0</v>
      </c>
      <c r="E85" s="49">
        <v>0</v>
      </c>
      <c r="F85" s="49">
        <v>0</v>
      </c>
      <c r="G85" s="61">
        <v>0</v>
      </c>
      <c r="H85" s="49">
        <v>0</v>
      </c>
      <c r="I85" s="61">
        <v>0</v>
      </c>
    </row>
    <row r="86" spans="1:12" ht="62.25" customHeight="1" x14ac:dyDescent="0.2">
      <c r="A86" s="3" t="s">
        <v>119</v>
      </c>
      <c r="B86" s="61">
        <v>10.5</v>
      </c>
      <c r="C86" s="61">
        <v>7.5</v>
      </c>
      <c r="D86" s="61">
        <v>0</v>
      </c>
      <c r="E86" s="49">
        <v>0</v>
      </c>
      <c r="F86" s="49">
        <v>0</v>
      </c>
      <c r="G86" s="61">
        <v>3</v>
      </c>
      <c r="H86" s="49">
        <f>$D:$D/$G:$G*100</f>
        <v>0</v>
      </c>
      <c r="I86" s="61">
        <v>0</v>
      </c>
    </row>
    <row r="87" spans="1:12" ht="79.5" customHeight="1" x14ac:dyDescent="0.2">
      <c r="A87" s="3" t="s">
        <v>121</v>
      </c>
      <c r="B87" s="61">
        <v>0</v>
      </c>
      <c r="C87" s="61">
        <v>0</v>
      </c>
      <c r="D87" s="61">
        <v>1.2</v>
      </c>
      <c r="E87" s="49">
        <v>0</v>
      </c>
      <c r="F87" s="49">
        <v>0</v>
      </c>
      <c r="G87" s="61">
        <v>1</v>
      </c>
      <c r="H87" s="49">
        <f>$D:$D/$G:$G*100</f>
        <v>120</v>
      </c>
      <c r="I87" s="61">
        <v>0.7</v>
      </c>
    </row>
    <row r="88" spans="1:12" ht="80.25" customHeight="1" x14ac:dyDescent="0.2">
      <c r="A88" s="3" t="s">
        <v>120</v>
      </c>
      <c r="B88" s="61">
        <v>0</v>
      </c>
      <c r="C88" s="61">
        <v>0</v>
      </c>
      <c r="D88" s="61">
        <v>0.3</v>
      </c>
      <c r="E88" s="49">
        <v>0</v>
      </c>
      <c r="F88" s="49">
        <v>0</v>
      </c>
      <c r="G88" s="61">
        <v>0</v>
      </c>
      <c r="H88" s="49">
        <v>0</v>
      </c>
      <c r="I88" s="61">
        <v>0</v>
      </c>
      <c r="L88" s="33"/>
    </row>
    <row r="89" spans="1:12" ht="109.5" customHeight="1" x14ac:dyDescent="0.2">
      <c r="A89" s="3" t="s">
        <v>126</v>
      </c>
      <c r="B89" s="61">
        <v>0</v>
      </c>
      <c r="C89" s="61">
        <v>0</v>
      </c>
      <c r="D89" s="61">
        <v>0.5</v>
      </c>
      <c r="E89" s="49">
        <v>0</v>
      </c>
      <c r="F89" s="49">
        <v>0</v>
      </c>
      <c r="G89" s="61">
        <v>0</v>
      </c>
      <c r="H89" s="49">
        <v>0</v>
      </c>
      <c r="I89" s="61">
        <v>0.5</v>
      </c>
      <c r="L89" s="33"/>
    </row>
    <row r="90" spans="1:12" ht="72.75" customHeight="1" x14ac:dyDescent="0.2">
      <c r="A90" s="3" t="s">
        <v>125</v>
      </c>
      <c r="B90" s="61">
        <v>0</v>
      </c>
      <c r="C90" s="61">
        <v>0</v>
      </c>
      <c r="D90" s="61">
        <v>0</v>
      </c>
      <c r="E90" s="49">
        <v>0</v>
      </c>
      <c r="F90" s="49">
        <v>0</v>
      </c>
      <c r="G90" s="61">
        <v>0</v>
      </c>
      <c r="H90" s="49">
        <v>0</v>
      </c>
      <c r="I90" s="61">
        <v>0</v>
      </c>
      <c r="L90" s="33"/>
    </row>
    <row r="91" spans="1:12" ht="14.25" x14ac:dyDescent="0.2">
      <c r="A91" s="5" t="s">
        <v>25</v>
      </c>
      <c r="B91" s="60">
        <v>0</v>
      </c>
      <c r="C91" s="60">
        <v>0</v>
      </c>
      <c r="D91" s="60">
        <v>183.4</v>
      </c>
      <c r="E91" s="52">
        <v>0</v>
      </c>
      <c r="F91" s="52">
        <v>0</v>
      </c>
      <c r="G91" s="60">
        <v>-39.299999999999997</v>
      </c>
      <c r="H91" s="52">
        <f t="shared" ref="H91:H98" si="25">$D:$D/$G:$G*100</f>
        <v>-466.66666666666669</v>
      </c>
      <c r="I91" s="60">
        <v>200</v>
      </c>
    </row>
    <row r="92" spans="1:12" ht="14.25" x14ac:dyDescent="0.2">
      <c r="A92" s="7" t="s">
        <v>26</v>
      </c>
      <c r="B92" s="51">
        <f>B91+B65+B59+B55+B46+B43+B39+B34+B26+B7+B56+B57+B58+B21</f>
        <v>1051197.5</v>
      </c>
      <c r="C92" s="51">
        <f>C91+C65+C59+C55+C46+C43+C39+C34+C26+C7+C56+C57+C58+C21</f>
        <v>206541.89999999997</v>
      </c>
      <c r="D92" s="51">
        <f>D91+D65+D59+D55+D46+D43+D39+D34+D26+D7+D56+D57+D58+D21</f>
        <v>240579</v>
      </c>
      <c r="E92" s="52">
        <f t="shared" ref="E92:E98" si="26">$D:$D/$B:$B*100</f>
        <v>22.886184565697693</v>
      </c>
      <c r="F92" s="52">
        <f t="shared" ref="F92:F98" si="27">$D:$D/$C:$C*100</f>
        <v>116.47951335782234</v>
      </c>
      <c r="G92" s="51">
        <f>G91+G65+G59+G55+G46+G43+G39+G34+G26+G7+G56+G57+G58+G21</f>
        <v>180555.00000000003</v>
      </c>
      <c r="H92" s="52">
        <f t="shared" si="25"/>
        <v>133.24416382819638</v>
      </c>
      <c r="I92" s="51">
        <f>I91+I65+I59+I55+I46+I43+I39+I34+I26+I7+I56+I57+I58+I21</f>
        <v>78862.39999999998</v>
      </c>
    </row>
    <row r="93" spans="1:12" ht="14.25" x14ac:dyDescent="0.2">
      <c r="A93" s="7" t="s">
        <v>27</v>
      </c>
      <c r="B93" s="51">
        <f>B94+B99+B100+B101+B102</f>
        <v>2464418.2999999998</v>
      </c>
      <c r="C93" s="51">
        <f>C94+C99+C100+C101+C102</f>
        <v>106797.20000000001</v>
      </c>
      <c r="D93" s="51">
        <f>D94+D99+D100+D101+D102</f>
        <v>106681</v>
      </c>
      <c r="E93" s="52">
        <f t="shared" si="26"/>
        <v>4.3288511532315761</v>
      </c>
      <c r="F93" s="52">
        <f t="shared" si="27"/>
        <v>99.891195649324132</v>
      </c>
      <c r="G93" s="51">
        <f>G94+G99+G100+G101+G102</f>
        <v>498538.30000000005</v>
      </c>
      <c r="H93" s="52">
        <f t="shared" si="25"/>
        <v>21.398757126583853</v>
      </c>
      <c r="I93" s="51">
        <f>I94+I99+I100+I101+I102</f>
        <v>182127.1</v>
      </c>
    </row>
    <row r="94" spans="1:12" ht="25.5" x14ac:dyDescent="0.2">
      <c r="A94" s="7" t="s">
        <v>28</v>
      </c>
      <c r="B94" s="51">
        <f>SUM(B95:B98)</f>
        <v>2713065.5</v>
      </c>
      <c r="C94" s="51">
        <f>SUM(C95:C98)</f>
        <v>356622.9</v>
      </c>
      <c r="D94" s="51">
        <f>SUM(D95:D98)</f>
        <v>355139.7</v>
      </c>
      <c r="E94" s="52">
        <f t="shared" si="26"/>
        <v>13.089978844963381</v>
      </c>
      <c r="F94" s="52">
        <f t="shared" si="27"/>
        <v>99.584098497320269</v>
      </c>
      <c r="G94" s="51">
        <f>SUM(G95:G98)</f>
        <v>511436.4</v>
      </c>
      <c r="H94" s="52">
        <f t="shared" si="25"/>
        <v>69.439660532570613</v>
      </c>
      <c r="I94" s="51">
        <f>SUM(I95:I98)</f>
        <v>180636.4</v>
      </c>
    </row>
    <row r="95" spans="1:12" x14ac:dyDescent="0.2">
      <c r="A95" s="3" t="s">
        <v>29</v>
      </c>
      <c r="B95" s="61">
        <v>665164</v>
      </c>
      <c r="C95" s="61">
        <v>36897.5</v>
      </c>
      <c r="D95" s="61">
        <v>36897.5</v>
      </c>
      <c r="E95" s="49">
        <f t="shared" si="26"/>
        <v>5.5471282270237117</v>
      </c>
      <c r="F95" s="49">
        <f t="shared" si="27"/>
        <v>100</v>
      </c>
      <c r="G95" s="61">
        <v>149544.70000000001</v>
      </c>
      <c r="H95" s="49">
        <f t="shared" si="25"/>
        <v>24.673224794994404</v>
      </c>
      <c r="I95" s="61">
        <v>12299.1</v>
      </c>
    </row>
    <row r="96" spans="1:12" x14ac:dyDescent="0.2">
      <c r="A96" s="3" t="s">
        <v>30</v>
      </c>
      <c r="B96" s="61">
        <v>640958.4</v>
      </c>
      <c r="C96" s="61">
        <v>21424.7</v>
      </c>
      <c r="D96" s="61">
        <v>21414.9</v>
      </c>
      <c r="E96" s="49">
        <f t="shared" si="26"/>
        <v>3.3410748653890798</v>
      </c>
      <c r="F96" s="49">
        <f t="shared" si="27"/>
        <v>99.954258402684758</v>
      </c>
      <c r="G96" s="61">
        <v>132458.79999999999</v>
      </c>
      <c r="H96" s="49">
        <f t="shared" si="25"/>
        <v>16.167215768223784</v>
      </c>
      <c r="I96" s="61">
        <v>11832.1</v>
      </c>
    </row>
    <row r="97" spans="1:9" x14ac:dyDescent="0.2">
      <c r="A97" s="3" t="s">
        <v>31</v>
      </c>
      <c r="B97" s="61">
        <v>1281299.6000000001</v>
      </c>
      <c r="C97" s="61">
        <v>278772.8</v>
      </c>
      <c r="D97" s="61">
        <v>277299.8</v>
      </c>
      <c r="E97" s="49">
        <f t="shared" si="26"/>
        <v>21.642073407343602</v>
      </c>
      <c r="F97" s="49">
        <f t="shared" si="27"/>
        <v>99.471612725488285</v>
      </c>
      <c r="G97" s="61">
        <v>218621.2</v>
      </c>
      <c r="H97" s="49">
        <f t="shared" si="25"/>
        <v>126.84030642956859</v>
      </c>
      <c r="I97" s="61">
        <v>146747.29999999999</v>
      </c>
    </row>
    <row r="98" spans="1:9" x14ac:dyDescent="0.2">
      <c r="A98" s="3" t="s">
        <v>138</v>
      </c>
      <c r="B98" s="61">
        <v>125643.5</v>
      </c>
      <c r="C98" s="61">
        <v>19527.900000000001</v>
      </c>
      <c r="D98" s="61">
        <v>19527.5</v>
      </c>
      <c r="E98" s="49">
        <f t="shared" si="26"/>
        <v>15.541989836322612</v>
      </c>
      <c r="F98" s="49">
        <f t="shared" si="27"/>
        <v>99.997951648666771</v>
      </c>
      <c r="G98" s="61">
        <v>10811.7</v>
      </c>
      <c r="H98" s="49">
        <f t="shared" si="25"/>
        <v>180.61451945577477</v>
      </c>
      <c r="I98" s="61">
        <v>9757.9</v>
      </c>
    </row>
    <row r="99" spans="1:9" ht="30" customHeight="1" x14ac:dyDescent="0.2">
      <c r="A99" s="7" t="s">
        <v>108</v>
      </c>
      <c r="B99" s="60">
        <v>1178.5</v>
      </c>
      <c r="C99" s="60">
        <v>0</v>
      </c>
      <c r="D99" s="60">
        <v>1500</v>
      </c>
      <c r="E99" s="52">
        <v>0</v>
      </c>
      <c r="F99" s="52">
        <v>0</v>
      </c>
      <c r="G99" s="60">
        <v>0</v>
      </c>
      <c r="H99" s="52">
        <v>0</v>
      </c>
      <c r="I99" s="60">
        <v>1500</v>
      </c>
    </row>
    <row r="100" spans="1:9" ht="30" customHeight="1" x14ac:dyDescent="0.2">
      <c r="A100" s="7" t="s">
        <v>110</v>
      </c>
      <c r="B100" s="60">
        <v>0</v>
      </c>
      <c r="C100" s="60">
        <v>0</v>
      </c>
      <c r="D100" s="60">
        <v>0</v>
      </c>
      <c r="E100" s="52">
        <v>0</v>
      </c>
      <c r="F100" s="52">
        <v>0</v>
      </c>
      <c r="G100" s="60">
        <v>0</v>
      </c>
      <c r="H100" s="52">
        <v>0</v>
      </c>
      <c r="I100" s="60">
        <v>0</v>
      </c>
    </row>
    <row r="101" spans="1:9" ht="66.75" customHeight="1" x14ac:dyDescent="0.2">
      <c r="A101" s="7" t="s">
        <v>106</v>
      </c>
      <c r="B101" s="60">
        <v>0</v>
      </c>
      <c r="C101" s="60">
        <v>0</v>
      </c>
      <c r="D101" s="60">
        <v>521</v>
      </c>
      <c r="E101" s="52">
        <v>0</v>
      </c>
      <c r="F101" s="52">
        <v>0</v>
      </c>
      <c r="G101" s="60">
        <v>255</v>
      </c>
      <c r="H101" s="52">
        <f>$D:$D/$G:$G*100</f>
        <v>204.31372549019608</v>
      </c>
      <c r="I101" s="60">
        <v>515.5</v>
      </c>
    </row>
    <row r="102" spans="1:9" ht="24.75" customHeight="1" x14ac:dyDescent="0.2">
      <c r="A102" s="7" t="s">
        <v>33</v>
      </c>
      <c r="B102" s="60">
        <v>-249825.7</v>
      </c>
      <c r="C102" s="60">
        <v>-249825.7</v>
      </c>
      <c r="D102" s="60">
        <v>-250479.7</v>
      </c>
      <c r="E102" s="52">
        <f>$D:$D/$B:$B*100</f>
        <v>100.26178251476929</v>
      </c>
      <c r="F102" s="52">
        <f>$D:$D/$C:$C*100</f>
        <v>100.26178251476929</v>
      </c>
      <c r="G102" s="60">
        <v>-13153.1</v>
      </c>
      <c r="H102" s="52">
        <f>$D:$D/$G:$G*100</f>
        <v>1904.3396613726043</v>
      </c>
      <c r="I102" s="60">
        <v>-524.79999999999995</v>
      </c>
    </row>
    <row r="103" spans="1:9" ht="18.75" customHeight="1" x14ac:dyDescent="0.2">
      <c r="A103" s="5" t="s">
        <v>32</v>
      </c>
      <c r="B103" s="51">
        <f>B93+B92</f>
        <v>3515615.8</v>
      </c>
      <c r="C103" s="51">
        <f t="shared" ref="C103:D103" si="28">C93+C92</f>
        <v>313339.09999999998</v>
      </c>
      <c r="D103" s="51">
        <f t="shared" si="28"/>
        <v>347260</v>
      </c>
      <c r="E103" s="52">
        <f>$D:$D/$B:$B*100</f>
        <v>9.8776436264736329</v>
      </c>
      <c r="F103" s="52">
        <f>$D:$D/$C:$C*100</f>
        <v>110.82561991146333</v>
      </c>
      <c r="G103" s="51">
        <f t="shared" ref="G103" si="29">G93+G92</f>
        <v>679093.3</v>
      </c>
      <c r="H103" s="52">
        <f>$D:$D/$G:$G*100</f>
        <v>51.135830673045959</v>
      </c>
      <c r="I103" s="51">
        <f t="shared" ref="I103" si="30">I93+I92</f>
        <v>260989.5</v>
      </c>
    </row>
    <row r="104" spans="1:9" ht="24" customHeight="1" x14ac:dyDescent="0.2">
      <c r="A104" s="70" t="s">
        <v>34</v>
      </c>
      <c r="B104" s="71"/>
      <c r="C104" s="71"/>
      <c r="D104" s="71"/>
      <c r="E104" s="71"/>
      <c r="F104" s="71"/>
      <c r="G104" s="71"/>
      <c r="H104" s="71"/>
      <c r="I104" s="72"/>
    </row>
    <row r="105" spans="1:9" ht="14.25" x14ac:dyDescent="0.2">
      <c r="A105" s="9" t="s">
        <v>35</v>
      </c>
      <c r="B105" s="51">
        <f>B106+B107+B108+B109+B110+B111+B112+B113</f>
        <v>474836.80000000005</v>
      </c>
      <c r="C105" s="51">
        <f>C106+C107+C108+C109+C110+C111+C112+C113</f>
        <v>97248.1</v>
      </c>
      <c r="D105" s="51">
        <f>D106+D107+D108+D109+D110+D111+D112+D113</f>
        <v>80166.799999999988</v>
      </c>
      <c r="E105" s="25">
        <f t="shared" ref="E105:E110" si="31">$D:$D/$B:$B*100</f>
        <v>16.883021703456848</v>
      </c>
      <c r="F105" s="25">
        <f>$D:$D/$C:$C*100</f>
        <v>82.435338068301576</v>
      </c>
      <c r="G105" s="51">
        <f>G106+G107+G108+G109+G110+G111+G112+G113</f>
        <v>62071.3</v>
      </c>
      <c r="H105" s="25">
        <f>$D:$D/$G:$G*100</f>
        <v>129.15276464324091</v>
      </c>
      <c r="I105" s="51">
        <f>I106+I107+I108+I109+I110+I111+I112+I113</f>
        <v>33211.599999999999</v>
      </c>
    </row>
    <row r="106" spans="1:9" x14ac:dyDescent="0.2">
      <c r="A106" s="10" t="s">
        <v>36</v>
      </c>
      <c r="B106" s="62">
        <v>3700.7</v>
      </c>
      <c r="C106" s="62">
        <v>815.2</v>
      </c>
      <c r="D106" s="62">
        <v>741.8</v>
      </c>
      <c r="E106" s="28">
        <f t="shared" si="31"/>
        <v>20.044856378522983</v>
      </c>
      <c r="F106" s="28">
        <f>$D:$D/$C:$C*100</f>
        <v>90.996074582924422</v>
      </c>
      <c r="G106" s="62">
        <v>628.5</v>
      </c>
      <c r="H106" s="28">
        <f>$D:$D/$G:$G*100</f>
        <v>118.02704852824183</v>
      </c>
      <c r="I106" s="62">
        <v>286.2</v>
      </c>
    </row>
    <row r="107" spans="1:9" ht="14.25" customHeight="1" x14ac:dyDescent="0.2">
      <c r="A107" s="10" t="s">
        <v>37</v>
      </c>
      <c r="B107" s="62">
        <v>11096.4</v>
      </c>
      <c r="C107" s="62">
        <v>2318.6</v>
      </c>
      <c r="D107" s="62">
        <v>2030.8</v>
      </c>
      <c r="E107" s="28">
        <f t="shared" si="31"/>
        <v>18.301431094769473</v>
      </c>
      <c r="F107" s="28">
        <f>$D:$D/$C:$C*100</f>
        <v>87.587337186233071</v>
      </c>
      <c r="G107" s="62">
        <v>1764.2</v>
      </c>
      <c r="H107" s="28">
        <f>$D:$D/$G:$G*100</f>
        <v>115.1116653440653</v>
      </c>
      <c r="I107" s="62">
        <v>868.6</v>
      </c>
    </row>
    <row r="108" spans="1:9" ht="25.5" x14ac:dyDescent="0.2">
      <c r="A108" s="10" t="s">
        <v>38</v>
      </c>
      <c r="B108" s="62">
        <v>86509</v>
      </c>
      <c r="C108" s="62">
        <v>21222</v>
      </c>
      <c r="D108" s="62">
        <v>17304.599999999999</v>
      </c>
      <c r="E108" s="28">
        <f t="shared" si="31"/>
        <v>20.003236657457606</v>
      </c>
      <c r="F108" s="28">
        <f>$D:$D/$C:$C*100</f>
        <v>81.54085383093016</v>
      </c>
      <c r="G108" s="62">
        <v>14722.7</v>
      </c>
      <c r="H108" s="28">
        <f>$D:$D/$G:$G*100</f>
        <v>117.5368648413674</v>
      </c>
      <c r="I108" s="62">
        <v>6499.7</v>
      </c>
    </row>
    <row r="109" spans="1:9" x14ac:dyDescent="0.2">
      <c r="A109" s="10" t="s">
        <v>81</v>
      </c>
      <c r="B109" s="61">
        <v>11.3</v>
      </c>
      <c r="C109" s="61">
        <v>0</v>
      </c>
      <c r="D109" s="61">
        <v>0</v>
      </c>
      <c r="E109" s="28">
        <f t="shared" si="31"/>
        <v>0</v>
      </c>
      <c r="F109" s="28">
        <v>0</v>
      </c>
      <c r="G109" s="61">
        <v>0</v>
      </c>
      <c r="H109" s="28">
        <v>0</v>
      </c>
      <c r="I109" s="61">
        <v>0</v>
      </c>
    </row>
    <row r="110" spans="1:9" ht="25.5" x14ac:dyDescent="0.2">
      <c r="A110" s="3" t="s">
        <v>39</v>
      </c>
      <c r="B110" s="62">
        <v>24048.400000000001</v>
      </c>
      <c r="C110" s="62">
        <v>4607.8</v>
      </c>
      <c r="D110" s="62">
        <v>4388.8999999999996</v>
      </c>
      <c r="E110" s="28">
        <f t="shared" si="31"/>
        <v>18.250278604813623</v>
      </c>
      <c r="F110" s="28">
        <f>$D:$D/$C:$C*100</f>
        <v>95.2493597812405</v>
      </c>
      <c r="G110" s="62">
        <v>3584.5</v>
      </c>
      <c r="H110" s="28">
        <f>$D:$D/$G:$G*100</f>
        <v>122.44106569953968</v>
      </c>
      <c r="I110" s="62">
        <v>2032.9</v>
      </c>
    </row>
    <row r="111" spans="1:9" x14ac:dyDescent="0.2">
      <c r="A111" s="3" t="s">
        <v>140</v>
      </c>
      <c r="B111" s="62">
        <v>6742.6</v>
      </c>
      <c r="C111" s="62">
        <v>0</v>
      </c>
      <c r="D111" s="62">
        <v>0</v>
      </c>
      <c r="E111" s="28">
        <v>0</v>
      </c>
      <c r="F111" s="28">
        <v>0</v>
      </c>
      <c r="G111" s="62">
        <v>0</v>
      </c>
      <c r="H111" s="28">
        <v>0</v>
      </c>
      <c r="I111" s="62">
        <v>0</v>
      </c>
    </row>
    <row r="112" spans="1:9" x14ac:dyDescent="0.2">
      <c r="A112" s="10" t="s">
        <v>40</v>
      </c>
      <c r="B112" s="62">
        <v>1119</v>
      </c>
      <c r="C112" s="62">
        <v>0</v>
      </c>
      <c r="D112" s="62">
        <v>0</v>
      </c>
      <c r="E112" s="28">
        <f>$D:$D/$B:$B*100</f>
        <v>0</v>
      </c>
      <c r="F112" s="28">
        <v>0</v>
      </c>
      <c r="G112" s="62">
        <v>0</v>
      </c>
      <c r="H112" s="28">
        <v>0</v>
      </c>
      <c r="I112" s="62">
        <v>0</v>
      </c>
    </row>
    <row r="113" spans="1:9" x14ac:dyDescent="0.2">
      <c r="A113" s="3" t="s">
        <v>41</v>
      </c>
      <c r="B113" s="62">
        <v>341609.4</v>
      </c>
      <c r="C113" s="62">
        <v>68284.5</v>
      </c>
      <c r="D113" s="62">
        <v>55700.7</v>
      </c>
      <c r="E113" s="28">
        <f>$D:$D/$B:$B*100</f>
        <v>16.305376842674701</v>
      </c>
      <c r="F113" s="28">
        <f>$D:$D/$C:$C*100</f>
        <v>81.571513300968732</v>
      </c>
      <c r="G113" s="62">
        <v>41371.4</v>
      </c>
      <c r="H113" s="28">
        <f>$D:$D/$G:$G*100</f>
        <v>134.63576287000197</v>
      </c>
      <c r="I113" s="62">
        <v>23524.2</v>
      </c>
    </row>
    <row r="114" spans="1:9" ht="14.25" x14ac:dyDescent="0.2">
      <c r="A114" s="9" t="s">
        <v>42</v>
      </c>
      <c r="B114" s="60">
        <v>0</v>
      </c>
      <c r="C114" s="60">
        <v>0</v>
      </c>
      <c r="D114" s="60">
        <v>0</v>
      </c>
      <c r="E114" s="25">
        <v>0</v>
      </c>
      <c r="F114" s="25">
        <v>0</v>
      </c>
      <c r="G114" s="60">
        <v>115.9</v>
      </c>
      <c r="H114" s="25">
        <f>$D:$D/$G:$G*100</f>
        <v>0</v>
      </c>
      <c r="I114" s="60">
        <v>0</v>
      </c>
    </row>
    <row r="115" spans="1:9" ht="25.5" x14ac:dyDescent="0.2">
      <c r="A115" s="11" t="s">
        <v>43</v>
      </c>
      <c r="B115" s="60">
        <v>20267.5</v>
      </c>
      <c r="C115" s="60">
        <v>4977.5</v>
      </c>
      <c r="D115" s="60">
        <v>3651.2</v>
      </c>
      <c r="E115" s="25">
        <f>$D:$D/$B:$B*100</f>
        <v>18.015048723325521</v>
      </c>
      <c r="F115" s="25">
        <f>$D:$D/$C:$C*100</f>
        <v>73.354093420391763</v>
      </c>
      <c r="G115" s="60">
        <v>3395.4</v>
      </c>
      <c r="H115" s="25">
        <f>$D:$D/$G:$G*100</f>
        <v>107.53372209459857</v>
      </c>
      <c r="I115" s="60">
        <v>1478</v>
      </c>
    </row>
    <row r="116" spans="1:9" ht="14.25" x14ac:dyDescent="0.2">
      <c r="A116" s="9" t="s">
        <v>44</v>
      </c>
      <c r="B116" s="51">
        <f>B117+B118+B119+B120+B121</f>
        <v>334577.7</v>
      </c>
      <c r="C116" s="51">
        <f t="shared" ref="C116" si="32">C117+C118+C119+C120+C121</f>
        <v>20080.099999999999</v>
      </c>
      <c r="D116" s="51">
        <f>D117+D118+D119+D120+D121</f>
        <v>17723.3</v>
      </c>
      <c r="E116" s="25">
        <f>$D:$D/$B:$B*100</f>
        <v>5.2972149668074104</v>
      </c>
      <c r="F116" s="25">
        <f>$D:$D/$C:$C*100</f>
        <v>88.263006658333381</v>
      </c>
      <c r="G116" s="51">
        <f>G117+G118+G119+G120+G121</f>
        <v>12327.2</v>
      </c>
      <c r="H116" s="25">
        <f>$D:$D/$G:$G*100</f>
        <v>143.77393081965084</v>
      </c>
      <c r="I116" s="51">
        <f>I117+I118+I119+I120+I121</f>
        <v>7630.5</v>
      </c>
    </row>
    <row r="117" spans="1:9" x14ac:dyDescent="0.2">
      <c r="A117" s="10" t="s">
        <v>145</v>
      </c>
      <c r="B117" s="62">
        <v>5200</v>
      </c>
      <c r="C117" s="62">
        <v>0</v>
      </c>
      <c r="D117" s="62">
        <v>0</v>
      </c>
      <c r="E117" s="28">
        <v>0</v>
      </c>
      <c r="F117" s="28">
        <v>0</v>
      </c>
      <c r="G117" s="62">
        <v>0</v>
      </c>
      <c r="H117" s="28">
        <v>0</v>
      </c>
      <c r="I117" s="62">
        <v>0</v>
      </c>
    </row>
    <row r="118" spans="1:9" x14ac:dyDescent="0.2">
      <c r="A118" s="10" t="s">
        <v>146</v>
      </c>
      <c r="B118" s="62">
        <v>0</v>
      </c>
      <c r="C118" s="62">
        <v>0</v>
      </c>
      <c r="D118" s="62">
        <v>0</v>
      </c>
      <c r="E118" s="28">
        <v>0</v>
      </c>
      <c r="F118" s="28">
        <v>0</v>
      </c>
      <c r="G118" s="62">
        <v>0</v>
      </c>
      <c r="H118" s="28">
        <v>0</v>
      </c>
      <c r="I118" s="62">
        <v>0</v>
      </c>
    </row>
    <row r="119" spans="1:9" x14ac:dyDescent="0.2">
      <c r="A119" s="10" t="s">
        <v>45</v>
      </c>
      <c r="B119" s="62">
        <v>23410.2</v>
      </c>
      <c r="C119" s="62">
        <v>3913.4</v>
      </c>
      <c r="D119" s="62">
        <v>3496.2</v>
      </c>
      <c r="E119" s="28">
        <f t="shared" ref="E119:E142" si="33">$D:$D/$B:$B*100</f>
        <v>14.934515723915215</v>
      </c>
      <c r="F119" s="28">
        <f t="shared" ref="F119:F142" si="34">$D:$D/$C:$C*100</f>
        <v>89.339193540144109</v>
      </c>
      <c r="G119" s="62">
        <v>3247.5</v>
      </c>
      <c r="H119" s="28">
        <f>$D:$D/$G:$G*100</f>
        <v>107.65819861431871</v>
      </c>
      <c r="I119" s="62">
        <v>1674.4</v>
      </c>
    </row>
    <row r="120" spans="1:9" x14ac:dyDescent="0.2">
      <c r="A120" s="12" t="s">
        <v>88</v>
      </c>
      <c r="B120" s="61">
        <v>302127.59999999998</v>
      </c>
      <c r="C120" s="61">
        <v>15967.1</v>
      </c>
      <c r="D120" s="61">
        <v>14184.6</v>
      </c>
      <c r="E120" s="28">
        <f t="shared" si="33"/>
        <v>4.6949037426570763</v>
      </c>
      <c r="F120" s="28">
        <f t="shared" si="34"/>
        <v>88.836419888395511</v>
      </c>
      <c r="G120" s="61">
        <v>9079.7000000000007</v>
      </c>
      <c r="H120" s="28">
        <f>$D:$D/$G:$G*100</f>
        <v>156.22322323424783</v>
      </c>
      <c r="I120" s="61">
        <v>5933.5</v>
      </c>
    </row>
    <row r="121" spans="1:9" x14ac:dyDescent="0.2">
      <c r="A121" s="10" t="s">
        <v>46</v>
      </c>
      <c r="B121" s="62">
        <v>3839.9</v>
      </c>
      <c r="C121" s="62">
        <v>199.6</v>
      </c>
      <c r="D121" s="62">
        <v>42.5</v>
      </c>
      <c r="E121" s="28">
        <f t="shared" si="33"/>
        <v>1.106799656241048</v>
      </c>
      <c r="F121" s="28">
        <f t="shared" si="34"/>
        <v>21.292585170340683</v>
      </c>
      <c r="G121" s="62">
        <v>0</v>
      </c>
      <c r="H121" s="28">
        <v>0</v>
      </c>
      <c r="I121" s="62">
        <v>22.6</v>
      </c>
    </row>
    <row r="122" spans="1:9" ht="14.25" x14ac:dyDescent="0.2">
      <c r="A122" s="9" t="s">
        <v>47</v>
      </c>
      <c r="B122" s="51">
        <f>B123+B124+B125+B126</f>
        <v>437262.7</v>
      </c>
      <c r="C122" s="51">
        <f>C123+C124+C125+C126</f>
        <v>111755.4</v>
      </c>
      <c r="D122" s="51">
        <f>D123+D124+D125+D126</f>
        <v>70120.899999999994</v>
      </c>
      <c r="E122" s="25">
        <f t="shared" si="33"/>
        <v>16.036332392403924</v>
      </c>
      <c r="F122" s="25">
        <f t="shared" si="34"/>
        <v>62.744976976504041</v>
      </c>
      <c r="G122" s="51">
        <f>G123+G124+G125+G126</f>
        <v>213291.99999999997</v>
      </c>
      <c r="H122" s="25">
        <f>$D:$D/$G:$G*100</f>
        <v>32.875541511167789</v>
      </c>
      <c r="I122" s="51">
        <f>I123+I124+I125+I126</f>
        <v>39256.499999999993</v>
      </c>
    </row>
    <row r="123" spans="1:9" x14ac:dyDescent="0.2">
      <c r="A123" s="10" t="s">
        <v>48</v>
      </c>
      <c r="B123" s="62">
        <v>32047.3</v>
      </c>
      <c r="C123" s="62">
        <v>14554.2</v>
      </c>
      <c r="D123" s="62">
        <v>2912.7</v>
      </c>
      <c r="E123" s="28">
        <f t="shared" si="33"/>
        <v>9.0887531866959144</v>
      </c>
      <c r="F123" s="28">
        <f t="shared" si="34"/>
        <v>20.012779816135545</v>
      </c>
      <c r="G123" s="62">
        <v>182537.3</v>
      </c>
      <c r="H123" s="28">
        <f>$D:$D/$G:$G*100</f>
        <v>1.5956738704911271</v>
      </c>
      <c r="I123" s="62">
        <v>2822.4</v>
      </c>
    </row>
    <row r="124" spans="1:9" x14ac:dyDescent="0.2">
      <c r="A124" s="10" t="s">
        <v>49</v>
      </c>
      <c r="B124" s="62">
        <v>163748.70000000001</v>
      </c>
      <c r="C124" s="62">
        <v>77401.399999999994</v>
      </c>
      <c r="D124" s="62">
        <v>54481.2</v>
      </c>
      <c r="E124" s="28">
        <f t="shared" si="33"/>
        <v>33.27122597003823</v>
      </c>
      <c r="F124" s="28">
        <f t="shared" si="34"/>
        <v>70.38787412113993</v>
      </c>
      <c r="G124" s="62">
        <v>21387.5</v>
      </c>
      <c r="H124" s="28">
        <f>$D:$D/$G:$G*100</f>
        <v>254.73383985973115</v>
      </c>
      <c r="I124" s="62">
        <v>32142.3</v>
      </c>
    </row>
    <row r="125" spans="1:9" x14ac:dyDescent="0.2">
      <c r="A125" s="10" t="s">
        <v>50</v>
      </c>
      <c r="B125" s="62">
        <v>214878.3</v>
      </c>
      <c r="C125" s="62">
        <v>14305.7</v>
      </c>
      <c r="D125" s="62">
        <v>9395.7000000000007</v>
      </c>
      <c r="E125" s="28">
        <f t="shared" si="33"/>
        <v>4.3725681001757746</v>
      </c>
      <c r="F125" s="28">
        <f t="shared" si="34"/>
        <v>65.678016454979485</v>
      </c>
      <c r="G125" s="62">
        <v>9234.2999999999993</v>
      </c>
      <c r="H125" s="28">
        <f>$D:$D/$G:$G*100</f>
        <v>101.74783145446868</v>
      </c>
      <c r="I125" s="62">
        <v>2829.6</v>
      </c>
    </row>
    <row r="126" spans="1:9" x14ac:dyDescent="0.2">
      <c r="A126" s="10" t="s">
        <v>51</v>
      </c>
      <c r="B126" s="62">
        <v>26588.400000000001</v>
      </c>
      <c r="C126" s="62">
        <v>5494.1</v>
      </c>
      <c r="D126" s="62">
        <v>3331.3</v>
      </c>
      <c r="E126" s="28">
        <f t="shared" si="33"/>
        <v>12.529148049525357</v>
      </c>
      <c r="F126" s="28">
        <f t="shared" si="34"/>
        <v>60.634134799148178</v>
      </c>
      <c r="G126" s="62">
        <v>132.9</v>
      </c>
      <c r="H126" s="28">
        <f>$D:$D/$G:$G*100</f>
        <v>2506.6215199398043</v>
      </c>
      <c r="I126" s="62">
        <v>1462.2</v>
      </c>
    </row>
    <row r="127" spans="1:9" ht="18.75" customHeight="1" x14ac:dyDescent="0.2">
      <c r="A127" s="13" t="s">
        <v>112</v>
      </c>
      <c r="B127" s="51">
        <f>SUM(B128:B129)</f>
        <v>16286.7</v>
      </c>
      <c r="C127" s="51">
        <f>SUM(C128:C129)</f>
        <v>2279.1999999999998</v>
      </c>
      <c r="D127" s="51">
        <f>SUM(D128:D129)</f>
        <v>1275.5</v>
      </c>
      <c r="E127" s="25">
        <f t="shared" si="33"/>
        <v>7.8315435293828699</v>
      </c>
      <c r="F127" s="25">
        <f t="shared" si="34"/>
        <v>55.962618462618465</v>
      </c>
      <c r="G127" s="51">
        <f>SUM(G128:G129)</f>
        <v>1697.9</v>
      </c>
      <c r="H127" s="25">
        <f t="shared" ref="H127:H142" si="35">$D:$D/$G:$G*100</f>
        <v>75.12220978856233</v>
      </c>
      <c r="I127" s="51">
        <f>SUM(I128:I129)</f>
        <v>1189.2</v>
      </c>
    </row>
    <row r="128" spans="1:9" ht="30.75" customHeight="1" x14ac:dyDescent="0.2">
      <c r="A128" s="10" t="s">
        <v>113</v>
      </c>
      <c r="B128" s="62">
        <v>2123.5</v>
      </c>
      <c r="C128" s="62">
        <v>810.6</v>
      </c>
      <c r="D128" s="62">
        <v>42.3</v>
      </c>
      <c r="E128" s="28">
        <f t="shared" si="33"/>
        <v>1.9919943489522016</v>
      </c>
      <c r="F128" s="28">
        <f t="shared" si="34"/>
        <v>5.2183567727609175</v>
      </c>
      <c r="G128" s="62">
        <v>39.200000000000003</v>
      </c>
      <c r="H128" s="28">
        <f t="shared" si="35"/>
        <v>107.9081632653061</v>
      </c>
      <c r="I128" s="62">
        <v>21.2</v>
      </c>
    </row>
    <row r="129" spans="1:9" ht="20.25" customHeight="1" x14ac:dyDescent="0.2">
      <c r="A129" s="10" t="s">
        <v>111</v>
      </c>
      <c r="B129" s="62">
        <v>14163.2</v>
      </c>
      <c r="C129" s="62">
        <v>1468.6</v>
      </c>
      <c r="D129" s="62">
        <v>1233.2</v>
      </c>
      <c r="E129" s="28">
        <f t="shared" si="33"/>
        <v>8.707071848169905</v>
      </c>
      <c r="F129" s="28">
        <f t="shared" si="34"/>
        <v>83.971128966362528</v>
      </c>
      <c r="G129" s="62">
        <v>1658.7</v>
      </c>
      <c r="H129" s="28">
        <f t="shared" si="35"/>
        <v>74.347380478688123</v>
      </c>
      <c r="I129" s="62">
        <v>1168</v>
      </c>
    </row>
    <row r="130" spans="1:9" ht="14.25" x14ac:dyDescent="0.2">
      <c r="A130" s="13" t="s">
        <v>52</v>
      </c>
      <c r="B130" s="51">
        <f>B131+B132+B133+B134+B135</f>
        <v>1952169.6</v>
      </c>
      <c r="C130" s="51">
        <f>C131+C132+C133+C134+C135</f>
        <v>371944.6</v>
      </c>
      <c r="D130" s="51">
        <f>D131+D132+D133+D134+D135</f>
        <v>370384.6</v>
      </c>
      <c r="E130" s="25">
        <f t="shared" si="33"/>
        <v>18.972972430264253</v>
      </c>
      <c r="F130" s="25">
        <f t="shared" si="34"/>
        <v>99.580582699681614</v>
      </c>
      <c r="G130" s="51">
        <f>G131+G132+G133+G134+G135</f>
        <v>335821.8</v>
      </c>
      <c r="H130" s="25">
        <f t="shared" si="35"/>
        <v>110.2920060579748</v>
      </c>
      <c r="I130" s="51">
        <f>I131+I132+I133+I134+I135</f>
        <v>166881.19999999998</v>
      </c>
    </row>
    <row r="131" spans="1:9" x14ac:dyDescent="0.2">
      <c r="A131" s="10" t="s">
        <v>53</v>
      </c>
      <c r="B131" s="62">
        <v>730189.5</v>
      </c>
      <c r="C131" s="62">
        <v>147352.29999999999</v>
      </c>
      <c r="D131" s="62">
        <v>147352.29999999999</v>
      </c>
      <c r="E131" s="28">
        <f t="shared" si="33"/>
        <v>20.1800080663992</v>
      </c>
      <c r="F131" s="28">
        <f t="shared" si="34"/>
        <v>100</v>
      </c>
      <c r="G131" s="62">
        <v>133078.9</v>
      </c>
      <c r="H131" s="28">
        <f t="shared" si="35"/>
        <v>110.72551696775372</v>
      </c>
      <c r="I131" s="62">
        <v>67097.600000000006</v>
      </c>
    </row>
    <row r="132" spans="1:9" x14ac:dyDescent="0.2">
      <c r="A132" s="10" t="s">
        <v>54</v>
      </c>
      <c r="B132" s="62">
        <v>937824.2</v>
      </c>
      <c r="C132" s="62">
        <v>171728.6</v>
      </c>
      <c r="D132" s="62">
        <v>171669.6</v>
      </c>
      <c r="E132" s="28">
        <f t="shared" si="33"/>
        <v>18.305093854477207</v>
      </c>
      <c r="F132" s="28">
        <f t="shared" si="34"/>
        <v>99.965643462999182</v>
      </c>
      <c r="G132" s="62">
        <v>147325.6</v>
      </c>
      <c r="H132" s="28">
        <f t="shared" si="35"/>
        <v>116.52394424322725</v>
      </c>
      <c r="I132" s="62">
        <v>79800.2</v>
      </c>
    </row>
    <row r="133" spans="1:9" x14ac:dyDescent="0.2">
      <c r="A133" s="10" t="s">
        <v>107</v>
      </c>
      <c r="B133" s="62">
        <v>179929.60000000001</v>
      </c>
      <c r="C133" s="62">
        <v>37841.300000000003</v>
      </c>
      <c r="D133" s="62">
        <v>37831.300000000003</v>
      </c>
      <c r="E133" s="28">
        <f t="shared" si="33"/>
        <v>21.025612239453654</v>
      </c>
      <c r="F133" s="28">
        <f t="shared" si="34"/>
        <v>99.973573846564463</v>
      </c>
      <c r="G133" s="62">
        <v>36463.199999999997</v>
      </c>
      <c r="H133" s="28">
        <f t="shared" si="35"/>
        <v>103.75200201847343</v>
      </c>
      <c r="I133" s="62">
        <v>15074.6</v>
      </c>
    </row>
    <row r="134" spans="1:9" x14ac:dyDescent="0.2">
      <c r="A134" s="10" t="s">
        <v>55</v>
      </c>
      <c r="B134" s="62">
        <v>39552.800000000003</v>
      </c>
      <c r="C134" s="62">
        <v>5955.1</v>
      </c>
      <c r="D134" s="62">
        <v>5855.1</v>
      </c>
      <c r="E134" s="28">
        <f t="shared" si="33"/>
        <v>14.803250338787647</v>
      </c>
      <c r="F134" s="28">
        <f t="shared" si="34"/>
        <v>98.320767073600777</v>
      </c>
      <c r="G134" s="62">
        <v>4594.1000000000004</v>
      </c>
      <c r="H134" s="28">
        <f t="shared" si="35"/>
        <v>127.44824884090464</v>
      </c>
      <c r="I134" s="62">
        <v>1742.4</v>
      </c>
    </row>
    <row r="135" spans="1:9" x14ac:dyDescent="0.2">
      <c r="A135" s="10" t="s">
        <v>56</v>
      </c>
      <c r="B135" s="62">
        <v>64673.5</v>
      </c>
      <c r="C135" s="62">
        <v>9067.2999999999993</v>
      </c>
      <c r="D135" s="61">
        <v>7676.3</v>
      </c>
      <c r="E135" s="28">
        <f t="shared" si="33"/>
        <v>11.869312778804302</v>
      </c>
      <c r="F135" s="28">
        <f t="shared" si="34"/>
        <v>84.659159838099555</v>
      </c>
      <c r="G135" s="61">
        <v>14360</v>
      </c>
      <c r="H135" s="28">
        <f t="shared" si="35"/>
        <v>53.456128133704738</v>
      </c>
      <c r="I135" s="61">
        <v>3166.4</v>
      </c>
    </row>
    <row r="136" spans="1:9" ht="28.5" customHeight="1" x14ac:dyDescent="0.2">
      <c r="A136" s="13" t="s">
        <v>57</v>
      </c>
      <c r="B136" s="51">
        <f>B137+B138</f>
        <v>282027</v>
      </c>
      <c r="C136" s="51">
        <f>C137+C138</f>
        <v>50703</v>
      </c>
      <c r="D136" s="51">
        <f>D137+D138</f>
        <v>49980.800000000003</v>
      </c>
      <c r="E136" s="25">
        <f t="shared" si="33"/>
        <v>17.721991156875053</v>
      </c>
      <c r="F136" s="25">
        <f t="shared" si="34"/>
        <v>98.575626688756088</v>
      </c>
      <c r="G136" s="51">
        <f>G137+G138</f>
        <v>42712.5</v>
      </c>
      <c r="H136" s="25">
        <f t="shared" si="35"/>
        <v>117.0167983611355</v>
      </c>
      <c r="I136" s="51">
        <f>I137+I138</f>
        <v>20987.3</v>
      </c>
    </row>
    <row r="137" spans="1:9" x14ac:dyDescent="0.2">
      <c r="A137" s="10" t="s">
        <v>58</v>
      </c>
      <c r="B137" s="62">
        <v>271029.3</v>
      </c>
      <c r="C137" s="62">
        <v>47950.6</v>
      </c>
      <c r="D137" s="62">
        <v>47433.8</v>
      </c>
      <c r="E137" s="28">
        <f t="shared" si="33"/>
        <v>17.50135501954955</v>
      </c>
      <c r="F137" s="28">
        <f t="shared" si="34"/>
        <v>98.922224122325915</v>
      </c>
      <c r="G137" s="62">
        <v>40931.800000000003</v>
      </c>
      <c r="H137" s="28">
        <f t="shared" si="35"/>
        <v>115.88495986005991</v>
      </c>
      <c r="I137" s="62">
        <v>20044.099999999999</v>
      </c>
    </row>
    <row r="138" spans="1:9" ht="25.5" x14ac:dyDescent="0.2">
      <c r="A138" s="10" t="s">
        <v>59</v>
      </c>
      <c r="B138" s="62">
        <v>10997.7</v>
      </c>
      <c r="C138" s="62">
        <v>2752.4</v>
      </c>
      <c r="D138" s="62">
        <v>2547</v>
      </c>
      <c r="E138" s="28">
        <f t="shared" si="33"/>
        <v>23.159387872009603</v>
      </c>
      <c r="F138" s="28">
        <f t="shared" si="34"/>
        <v>92.537421886353727</v>
      </c>
      <c r="G138" s="62">
        <v>1780.7</v>
      </c>
      <c r="H138" s="28">
        <f t="shared" si="35"/>
        <v>143.03363845678666</v>
      </c>
      <c r="I138" s="62">
        <v>943.2</v>
      </c>
    </row>
    <row r="139" spans="1:9" ht="18.75" customHeight="1" x14ac:dyDescent="0.2">
      <c r="A139" s="13" t="s">
        <v>60</v>
      </c>
      <c r="B139" s="51">
        <f>B140+B141+B142+B143</f>
        <v>131281.79999999999</v>
      </c>
      <c r="C139" s="51">
        <f>C140+C141+C142+C143</f>
        <v>36138</v>
      </c>
      <c r="D139" s="51">
        <f>D140+D141+D142+D143</f>
        <v>35910.699999999997</v>
      </c>
      <c r="E139" s="25">
        <f t="shared" si="33"/>
        <v>27.35390587271046</v>
      </c>
      <c r="F139" s="25">
        <f t="shared" si="34"/>
        <v>99.371022192705723</v>
      </c>
      <c r="G139" s="51">
        <f>G140+G141+G142+G143</f>
        <v>17229.099999999999</v>
      </c>
      <c r="H139" s="25">
        <f t="shared" si="35"/>
        <v>208.43050420509485</v>
      </c>
      <c r="I139" s="51">
        <f>I140+I141+I142+I143</f>
        <v>26024.2</v>
      </c>
    </row>
    <row r="140" spans="1:9" x14ac:dyDescent="0.2">
      <c r="A140" s="10" t="s">
        <v>61</v>
      </c>
      <c r="B140" s="62">
        <v>6330.6</v>
      </c>
      <c r="C140" s="62">
        <v>1116.5</v>
      </c>
      <c r="D140" s="62">
        <v>1116.5</v>
      </c>
      <c r="E140" s="28">
        <f t="shared" si="33"/>
        <v>17.636558935961837</v>
      </c>
      <c r="F140" s="28">
        <f t="shared" si="34"/>
        <v>100</v>
      </c>
      <c r="G140" s="62">
        <v>814.6</v>
      </c>
      <c r="H140" s="28">
        <f t="shared" si="35"/>
        <v>137.06113429904246</v>
      </c>
      <c r="I140" s="62">
        <v>554.29999999999995</v>
      </c>
    </row>
    <row r="141" spans="1:9" x14ac:dyDescent="0.2">
      <c r="A141" s="10" t="s">
        <v>62</v>
      </c>
      <c r="B141" s="62">
        <v>96255.9</v>
      </c>
      <c r="C141" s="62">
        <v>19278.5</v>
      </c>
      <c r="D141" s="62">
        <v>19278.5</v>
      </c>
      <c r="E141" s="28">
        <f t="shared" si="33"/>
        <v>20.028382675763254</v>
      </c>
      <c r="F141" s="28">
        <f t="shared" si="34"/>
        <v>100</v>
      </c>
      <c r="G141" s="62">
        <v>15880.9</v>
      </c>
      <c r="H141" s="28">
        <f t="shared" si="35"/>
        <v>121.3942534742993</v>
      </c>
      <c r="I141" s="62">
        <v>10210.200000000001</v>
      </c>
    </row>
    <row r="142" spans="1:9" x14ac:dyDescent="0.2">
      <c r="A142" s="10" t="s">
        <v>63</v>
      </c>
      <c r="B142" s="61">
        <v>28695.3</v>
      </c>
      <c r="C142" s="61">
        <v>15743</v>
      </c>
      <c r="D142" s="61">
        <v>15515.7</v>
      </c>
      <c r="E142" s="28">
        <f t="shared" si="33"/>
        <v>54.070527229197815</v>
      </c>
      <c r="F142" s="28">
        <f t="shared" si="34"/>
        <v>98.556183700692372</v>
      </c>
      <c r="G142" s="61">
        <v>533.6</v>
      </c>
      <c r="H142" s="28">
        <f t="shared" si="35"/>
        <v>2907.7398800599699</v>
      </c>
      <c r="I142" s="61">
        <v>15259.7</v>
      </c>
    </row>
    <row r="143" spans="1:9" x14ac:dyDescent="0.2">
      <c r="A143" s="10" t="s">
        <v>64</v>
      </c>
      <c r="B143" s="62">
        <v>0</v>
      </c>
      <c r="C143" s="62">
        <v>0</v>
      </c>
      <c r="D143" s="62">
        <v>0</v>
      </c>
      <c r="E143" s="28">
        <v>0</v>
      </c>
      <c r="F143" s="28">
        <v>0</v>
      </c>
      <c r="G143" s="62">
        <v>0</v>
      </c>
      <c r="H143" s="28">
        <v>0</v>
      </c>
      <c r="I143" s="62">
        <v>0</v>
      </c>
    </row>
    <row r="144" spans="1:9" ht="16.5" customHeight="1" x14ac:dyDescent="0.2">
      <c r="A144" s="13" t="s">
        <v>71</v>
      </c>
      <c r="B144" s="60">
        <f>B145+B146+B147+B148</f>
        <v>230550.9</v>
      </c>
      <c r="C144" s="60">
        <f t="shared" ref="C144:D144" si="36">C145+C146+C147+C148</f>
        <v>29094.1</v>
      </c>
      <c r="D144" s="60">
        <f t="shared" si="36"/>
        <v>28084.9</v>
      </c>
      <c r="E144" s="25">
        <f>$D:$D/$B:$B*100</f>
        <v>12.181648390875942</v>
      </c>
      <c r="F144" s="25">
        <f>$D:$D/$C:$C*100</f>
        <v>96.531255477914783</v>
      </c>
      <c r="G144" s="60">
        <f t="shared" ref="G144" si="37">G145+G146+G147+G148</f>
        <v>19586.7</v>
      </c>
      <c r="H144" s="25">
        <f>$D:$D/$G:$G*100</f>
        <v>143.38760485431442</v>
      </c>
      <c r="I144" s="60">
        <f t="shared" ref="I144" si="38">I145+I146+I147+I148</f>
        <v>11117.400000000001</v>
      </c>
    </row>
    <row r="145" spans="1:9" x14ac:dyDescent="0.2">
      <c r="A145" s="36" t="s">
        <v>72</v>
      </c>
      <c r="B145" s="61">
        <v>0</v>
      </c>
      <c r="C145" s="61">
        <v>0</v>
      </c>
      <c r="D145" s="61">
        <v>0</v>
      </c>
      <c r="E145" s="28">
        <v>0</v>
      </c>
      <c r="F145" s="28">
        <v>0</v>
      </c>
      <c r="G145" s="61">
        <v>0</v>
      </c>
      <c r="H145" s="28">
        <v>0</v>
      </c>
      <c r="I145" s="61">
        <v>0</v>
      </c>
    </row>
    <row r="146" spans="1:9" x14ac:dyDescent="0.2">
      <c r="A146" s="14" t="s">
        <v>73</v>
      </c>
      <c r="B146" s="61">
        <v>50606.6</v>
      </c>
      <c r="C146" s="61">
        <v>10399.299999999999</v>
      </c>
      <c r="D146" s="61">
        <v>9519.4</v>
      </c>
      <c r="E146" s="28">
        <f>$D:$D/$B:$B*100</f>
        <v>18.810589923053513</v>
      </c>
      <c r="F146" s="28">
        <f>$D:$D/$C:$C*100</f>
        <v>91.538853576683039</v>
      </c>
      <c r="G146" s="61">
        <v>4679.5</v>
      </c>
      <c r="H146" s="28">
        <f>$D:$D/$G:$G*100</f>
        <v>203.42771663639277</v>
      </c>
      <c r="I146" s="61">
        <v>4035.2</v>
      </c>
    </row>
    <row r="147" spans="1:9" x14ac:dyDescent="0.2">
      <c r="A147" s="14" t="s">
        <v>156</v>
      </c>
      <c r="B147" s="61">
        <v>174102.39999999999</v>
      </c>
      <c r="C147" s="61">
        <v>17486</v>
      </c>
      <c r="D147" s="61">
        <v>17441</v>
      </c>
      <c r="E147" s="28">
        <f>$D:$D/$B:$B*100</f>
        <v>10.017667763339276</v>
      </c>
      <c r="F147" s="28">
        <f>$D:$D/$C:$C*100</f>
        <v>99.74265126386824</v>
      </c>
      <c r="G147" s="61">
        <v>14013</v>
      </c>
      <c r="H147" s="28">
        <f>$D:$D/$G:$G*100</f>
        <v>124.46299864411618</v>
      </c>
      <c r="I147" s="61">
        <v>6630</v>
      </c>
    </row>
    <row r="148" spans="1:9" ht="24.75" customHeight="1" x14ac:dyDescent="0.2">
      <c r="A148" s="14" t="s">
        <v>82</v>
      </c>
      <c r="B148" s="61">
        <v>5841.9</v>
      </c>
      <c r="C148" s="61">
        <v>1208.8</v>
      </c>
      <c r="D148" s="61">
        <v>1124.5</v>
      </c>
      <c r="E148" s="28">
        <f>$D:$D/$B:$B*100</f>
        <v>19.248874510005308</v>
      </c>
      <c r="F148" s="28">
        <f>$D:$D/$C:$C*100</f>
        <v>93.026141628060884</v>
      </c>
      <c r="G148" s="61">
        <v>894.2</v>
      </c>
      <c r="H148" s="28">
        <f>$D:$D/$G:$G*100</f>
        <v>125.75486468351598</v>
      </c>
      <c r="I148" s="61">
        <v>452.2</v>
      </c>
    </row>
    <row r="149" spans="1:9" ht="25.5" x14ac:dyDescent="0.2">
      <c r="A149" s="15" t="s">
        <v>94</v>
      </c>
      <c r="B149" s="60">
        <f t="shared" ref="B149:H149" si="39">B150</f>
        <v>0</v>
      </c>
      <c r="C149" s="60">
        <f t="shared" si="39"/>
        <v>0</v>
      </c>
      <c r="D149" s="60">
        <f>D150</f>
        <v>0</v>
      </c>
      <c r="E149" s="26">
        <f t="shared" si="39"/>
        <v>0</v>
      </c>
      <c r="F149" s="26">
        <f t="shared" si="39"/>
        <v>0</v>
      </c>
      <c r="G149" s="60">
        <f t="shared" si="39"/>
        <v>0</v>
      </c>
      <c r="H149" s="26">
        <f t="shared" si="39"/>
        <v>0</v>
      </c>
      <c r="I149" s="60">
        <f>I150</f>
        <v>0</v>
      </c>
    </row>
    <row r="150" spans="1:9" ht="26.25" customHeight="1" x14ac:dyDescent="0.2">
      <c r="A150" s="14" t="s">
        <v>94</v>
      </c>
      <c r="B150" s="61">
        <v>0</v>
      </c>
      <c r="C150" s="61">
        <v>0</v>
      </c>
      <c r="D150" s="61">
        <v>0</v>
      </c>
      <c r="E150" s="28">
        <v>0</v>
      </c>
      <c r="F150" s="28">
        <v>0</v>
      </c>
      <c r="G150" s="62">
        <v>0</v>
      </c>
      <c r="H150" s="28">
        <v>0</v>
      </c>
      <c r="I150" s="61">
        <v>0</v>
      </c>
    </row>
    <row r="151" spans="1:9" ht="21" customHeight="1" x14ac:dyDescent="0.2">
      <c r="A151" s="34" t="s">
        <v>65</v>
      </c>
      <c r="B151" s="64">
        <f>B105+B114+B115+B116+B122+B127+B130+B136+B139+B144+B149</f>
        <v>3879260.6999999997</v>
      </c>
      <c r="C151" s="64">
        <f>C105+C114+C115+C116+C122+C127+C130+C136+C139+C144+C149</f>
        <v>724220</v>
      </c>
      <c r="D151" s="64">
        <f>D105+D114+D115+D116+D122+D127+D130+D136+D139+D144+D149</f>
        <v>657298.69999999995</v>
      </c>
      <c r="E151" s="35">
        <f>$D:$D/$B:$B*100</f>
        <v>16.943916659171681</v>
      </c>
      <c r="F151" s="35">
        <f>$D:$D/$C:$C*100</f>
        <v>90.759534395625636</v>
      </c>
      <c r="G151" s="64">
        <f>G105+G114+G115+G116+G122+G127+G130+G136+G139+G144+G149</f>
        <v>708249.79999999993</v>
      </c>
      <c r="H151" s="35">
        <f>$D:$D/$G:$G*100</f>
        <v>92.806055151727534</v>
      </c>
      <c r="I151" s="64">
        <f>I105+I114+I115+I116+I122+I127+I130+I136+I139+I144+I149</f>
        <v>307775.90000000002</v>
      </c>
    </row>
    <row r="152" spans="1:9" ht="24" customHeight="1" x14ac:dyDescent="0.2">
      <c r="A152" s="16" t="s">
        <v>66</v>
      </c>
      <c r="B152" s="64">
        <f>B103-B151</f>
        <v>-363644.89999999991</v>
      </c>
      <c r="C152" s="64">
        <f>C103-C151</f>
        <v>-410880.9</v>
      </c>
      <c r="D152" s="64">
        <f>D103-D151</f>
        <v>-310038.69999999995</v>
      </c>
      <c r="E152" s="29"/>
      <c r="F152" s="29"/>
      <c r="G152" s="64">
        <f>G103-G151</f>
        <v>-29156.499999999884</v>
      </c>
      <c r="H152" s="47"/>
      <c r="I152" s="64">
        <f>I103-I151</f>
        <v>-46786.400000000023</v>
      </c>
    </row>
    <row r="153" spans="1:9" ht="30" customHeight="1" x14ac:dyDescent="0.2">
      <c r="A153" s="3" t="s">
        <v>67</v>
      </c>
      <c r="B153" s="61" t="s">
        <v>159</v>
      </c>
      <c r="C153" s="61"/>
      <c r="D153" s="61" t="s">
        <v>167</v>
      </c>
      <c r="E153" s="27"/>
      <c r="F153" s="27"/>
      <c r="G153" s="61"/>
      <c r="H153" s="27"/>
      <c r="I153" s="61"/>
    </row>
    <row r="154" spans="1:9" ht="17.25" customHeight="1" x14ac:dyDescent="0.25">
      <c r="A154" s="7" t="s">
        <v>68</v>
      </c>
      <c r="B154" s="60">
        <f>SUM(B156,B157)</f>
        <v>392873.6</v>
      </c>
      <c r="C154" s="61"/>
      <c r="D154" s="60">
        <f>SUM(D156,D157)</f>
        <v>82834.900000000009</v>
      </c>
      <c r="E154" s="27"/>
      <c r="F154" s="27"/>
      <c r="G154" s="65"/>
      <c r="H154" s="32"/>
      <c r="I154" s="60">
        <f>SUM(I156,I157)</f>
        <v>-46786.400000000001</v>
      </c>
    </row>
    <row r="155" spans="1:9" x14ac:dyDescent="0.2">
      <c r="A155" s="3" t="s">
        <v>7</v>
      </c>
      <c r="B155" s="61"/>
      <c r="C155" s="61"/>
      <c r="D155" s="61"/>
      <c r="E155" s="27"/>
      <c r="F155" s="27"/>
      <c r="G155" s="61"/>
      <c r="H155" s="32"/>
      <c r="I155" s="61"/>
    </row>
    <row r="156" spans="1:9" ht="18" customHeight="1" x14ac:dyDescent="0.2">
      <c r="A156" s="8" t="s">
        <v>69</v>
      </c>
      <c r="B156" s="61">
        <v>270417.5</v>
      </c>
      <c r="C156" s="61"/>
      <c r="D156" s="61">
        <v>67791.100000000006</v>
      </c>
      <c r="E156" s="27"/>
      <c r="F156" s="27"/>
      <c r="G156" s="61"/>
      <c r="H156" s="32"/>
      <c r="I156" s="61">
        <v>45183.6</v>
      </c>
    </row>
    <row r="157" spans="1:9" x14ac:dyDescent="0.2">
      <c r="A157" s="3" t="s">
        <v>70</v>
      </c>
      <c r="B157" s="61">
        <v>122456.1</v>
      </c>
      <c r="C157" s="61"/>
      <c r="D157" s="61">
        <v>15043.8</v>
      </c>
      <c r="E157" s="27"/>
      <c r="F157" s="27"/>
      <c r="G157" s="61"/>
      <c r="H157" s="32"/>
      <c r="I157" s="61">
        <v>-91970</v>
      </c>
    </row>
    <row r="158" spans="1:9" hidden="1" x14ac:dyDescent="0.2">
      <c r="A158" s="4" t="s">
        <v>92</v>
      </c>
      <c r="B158" s="66"/>
      <c r="C158" s="66"/>
      <c r="D158" s="66"/>
      <c r="E158" s="30"/>
      <c r="F158" s="30"/>
      <c r="G158" s="66"/>
      <c r="H158" s="31"/>
      <c r="I158" s="66"/>
    </row>
    <row r="159" spans="1:9" ht="12" customHeight="1" x14ac:dyDescent="0.25">
      <c r="A159" s="17"/>
    </row>
    <row r="160" spans="1:9" hidden="1" x14ac:dyDescent="0.25">
      <c r="A160" s="18"/>
      <c r="B160" s="68"/>
    </row>
    <row r="161" spans="1:9" ht="31.5" hidden="1" x14ac:dyDescent="0.25">
      <c r="A161" s="19" t="s">
        <v>100</v>
      </c>
      <c r="B161" s="69"/>
      <c r="C161" s="69"/>
      <c r="D161" s="69"/>
      <c r="E161" s="23"/>
      <c r="F161" s="23"/>
      <c r="G161" s="69"/>
      <c r="H161" s="23" t="s">
        <v>89</v>
      </c>
      <c r="I161" s="69"/>
    </row>
    <row r="162" spans="1:9" x14ac:dyDescent="0.25">
      <c r="A162" s="18"/>
      <c r="B162" s="69"/>
      <c r="C162" s="69"/>
      <c r="D162" s="69"/>
      <c r="E162" s="24"/>
      <c r="F162" s="24"/>
      <c r="G162" s="69"/>
      <c r="H162" s="24"/>
      <c r="I162" s="69"/>
    </row>
    <row r="164" spans="1:9" x14ac:dyDescent="0.25">
      <c r="A164" s="21" t="s">
        <v>93</v>
      </c>
    </row>
  </sheetData>
  <mergeCells count="14">
    <mergeCell ref="A104:I104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2025-03-05T07:44:00Z</cp:lastPrinted>
  <dcterms:created xsi:type="dcterms:W3CDTF">2010-09-10T01:16:58Z</dcterms:created>
  <dcterms:modified xsi:type="dcterms:W3CDTF">2025-04-10T05:33:12Z</dcterms:modified>
</cp:coreProperties>
</file>