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10.02.2025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I9" i="1" l="1"/>
  <c r="G9" i="1"/>
  <c r="C9" i="1"/>
  <c r="B9" i="1"/>
  <c r="D9" i="1"/>
  <c r="I146" i="1" l="1"/>
  <c r="I141" i="1"/>
  <c r="I136" i="1"/>
  <c r="I133" i="1"/>
  <c r="I127" i="1"/>
  <c r="I124" i="1"/>
  <c r="I119" i="1"/>
  <c r="I113" i="1"/>
  <c r="I102" i="1"/>
  <c r="I148" i="1" s="1"/>
  <c r="F138" i="1"/>
  <c r="E137" i="1"/>
  <c r="E138" i="1"/>
  <c r="E121" i="1"/>
  <c r="H17" i="1" l="1"/>
  <c r="H16" i="1"/>
  <c r="F41" i="1"/>
  <c r="I91" i="1" l="1"/>
  <c r="I90" i="1"/>
  <c r="H53" i="1"/>
  <c r="H66" i="1"/>
  <c r="H70" i="1"/>
  <c r="I62" i="1"/>
  <c r="I58" i="1"/>
  <c r="I45" i="1"/>
  <c r="I42" i="1"/>
  <c r="I38" i="1"/>
  <c r="I35" i="1"/>
  <c r="I33" i="1" s="1"/>
  <c r="I26" i="1"/>
  <c r="I25" i="1" s="1"/>
  <c r="I20" i="1"/>
  <c r="I7" i="1"/>
  <c r="F66" i="1"/>
  <c r="F65" i="1"/>
  <c r="D45" i="1"/>
  <c r="C38" i="1"/>
  <c r="D38" i="1"/>
  <c r="G38" i="1"/>
  <c r="B38" i="1"/>
  <c r="F30" i="1"/>
  <c r="E30" i="1"/>
  <c r="F17" i="1"/>
  <c r="F16" i="1"/>
  <c r="E17" i="1"/>
  <c r="F15" i="1"/>
  <c r="F12" i="1"/>
  <c r="H88" i="1" l="1"/>
  <c r="G91" i="1"/>
  <c r="G90" i="1"/>
  <c r="G62" i="1"/>
  <c r="G58" i="1"/>
  <c r="G45" i="1"/>
  <c r="G42" i="1"/>
  <c r="G35" i="1"/>
  <c r="G33" i="1"/>
  <c r="G26" i="1"/>
  <c r="G25" i="1" s="1"/>
  <c r="G20" i="1"/>
  <c r="G7" i="1"/>
  <c r="G89" i="1" l="1"/>
  <c r="G100" i="1" s="1"/>
  <c r="D151" i="1"/>
  <c r="B151" i="1"/>
  <c r="E120" i="1" l="1"/>
  <c r="H81" i="1" l="1"/>
  <c r="H52" i="1"/>
  <c r="E16" i="1" l="1"/>
  <c r="E22" i="1" l="1"/>
  <c r="F144" i="1" l="1"/>
  <c r="E144" i="1"/>
  <c r="G141" i="1" l="1"/>
  <c r="C141" i="1"/>
  <c r="D141" i="1"/>
  <c r="B141" i="1"/>
  <c r="D35" i="1" l="1"/>
  <c r="C45" i="1" l="1"/>
  <c r="B45" i="1"/>
  <c r="H45" i="1" l="1"/>
  <c r="F45" i="1"/>
  <c r="E45" i="1"/>
  <c r="I151" i="1" l="1"/>
  <c r="H15" i="1" l="1"/>
  <c r="E15" i="1"/>
  <c r="E52" i="1" l="1"/>
  <c r="F52" i="1"/>
  <c r="I89" i="1" l="1"/>
  <c r="I100" i="1" s="1"/>
  <c r="F53" i="1"/>
  <c r="I149" i="1" l="1"/>
  <c r="E50" i="1"/>
  <c r="H48" i="1"/>
  <c r="C62" i="1" l="1"/>
  <c r="C58" i="1"/>
  <c r="C42" i="1"/>
  <c r="C35" i="1"/>
  <c r="C33" i="1" s="1"/>
  <c r="C26" i="1"/>
  <c r="C25" i="1" s="1"/>
  <c r="C20" i="1"/>
  <c r="C7" i="1"/>
  <c r="C89" i="1" l="1"/>
  <c r="D42" i="1"/>
  <c r="D58" i="1" l="1"/>
  <c r="B58" i="1"/>
  <c r="G113" i="1" l="1"/>
  <c r="C113" i="1"/>
  <c r="D113" i="1"/>
  <c r="B113" i="1"/>
  <c r="D26" i="1"/>
  <c r="D25" i="1" s="1"/>
  <c r="G124" i="1" l="1"/>
  <c r="H28" i="1" l="1"/>
  <c r="H27" i="1"/>
  <c r="F123" i="1" l="1"/>
  <c r="E31" i="1"/>
  <c r="B102" i="1" l="1"/>
  <c r="C102" i="1"/>
  <c r="D102" i="1"/>
  <c r="G102" i="1"/>
  <c r="E123" i="1" l="1"/>
  <c r="F77" i="1" l="1"/>
  <c r="F28" i="1" l="1"/>
  <c r="E28" i="1"/>
  <c r="H145" i="1"/>
  <c r="H143" i="1"/>
  <c r="H118" i="1"/>
  <c r="H117" i="1"/>
  <c r="H116" i="1"/>
  <c r="H112" i="1"/>
  <c r="H111" i="1"/>
  <c r="H32" i="1"/>
  <c r="E65" i="1"/>
  <c r="F32" i="1"/>
  <c r="H47" i="1" l="1"/>
  <c r="E41" i="1"/>
  <c r="H84" i="1" l="1"/>
  <c r="H77" i="1"/>
  <c r="H76" i="1"/>
  <c r="H75" i="1"/>
  <c r="H71" i="1"/>
  <c r="H65" i="1"/>
  <c r="H64" i="1"/>
  <c r="H63" i="1"/>
  <c r="F63" i="1" l="1"/>
  <c r="E32" i="1"/>
  <c r="H113" i="1" l="1"/>
  <c r="B26" i="1"/>
  <c r="B25" i="1" s="1"/>
  <c r="H30" i="1"/>
  <c r="H14" i="1"/>
  <c r="F14" i="1"/>
  <c r="E14" i="1"/>
  <c r="H26" i="1" l="1"/>
  <c r="E26" i="1"/>
  <c r="F26" i="1"/>
  <c r="D136" i="1"/>
  <c r="C136" i="1"/>
  <c r="B136" i="1"/>
  <c r="G136" i="1"/>
  <c r="F25" i="1" l="1"/>
  <c r="E25" i="1"/>
  <c r="H25" i="1"/>
  <c r="E109" i="1"/>
  <c r="E106" i="1"/>
  <c r="H98" i="1"/>
  <c r="E81" i="1"/>
  <c r="F75" i="1"/>
  <c r="F71" i="1"/>
  <c r="E63" i="1"/>
  <c r="E104" i="1" l="1"/>
  <c r="H11" i="1" l="1"/>
  <c r="E78" i="1" l="1"/>
  <c r="B62" i="1"/>
  <c r="D62" i="1"/>
  <c r="E75" i="1"/>
  <c r="C124" i="1"/>
  <c r="D124" i="1"/>
  <c r="B124" i="1"/>
  <c r="E125" i="1"/>
  <c r="E8" i="1"/>
  <c r="F8" i="1"/>
  <c r="H8" i="1"/>
  <c r="B7" i="1"/>
  <c r="D7" i="1"/>
  <c r="E11" i="1"/>
  <c r="F11" i="1"/>
  <c r="E12" i="1"/>
  <c r="H12" i="1"/>
  <c r="E13" i="1"/>
  <c r="F13" i="1"/>
  <c r="H13" i="1"/>
  <c r="B20" i="1"/>
  <c r="D20" i="1"/>
  <c r="E21" i="1"/>
  <c r="F21" i="1"/>
  <c r="H21" i="1"/>
  <c r="F22" i="1"/>
  <c r="H22" i="1"/>
  <c r="E23" i="1"/>
  <c r="F23" i="1"/>
  <c r="H23" i="1"/>
  <c r="E24" i="1"/>
  <c r="F24" i="1"/>
  <c r="H24" i="1"/>
  <c r="E27" i="1"/>
  <c r="F27" i="1"/>
  <c r="E34" i="1"/>
  <c r="F34" i="1"/>
  <c r="H34" i="1"/>
  <c r="B35" i="1"/>
  <c r="B33" i="1" s="1"/>
  <c r="D33" i="1"/>
  <c r="E36" i="1"/>
  <c r="F36" i="1"/>
  <c r="E37" i="1"/>
  <c r="F37" i="1"/>
  <c r="H37" i="1"/>
  <c r="E39" i="1"/>
  <c r="E38" i="1" s="1"/>
  <c r="F39" i="1"/>
  <c r="F38" i="1" s="1"/>
  <c r="H39" i="1"/>
  <c r="H38" i="1" s="1"/>
  <c r="B42" i="1"/>
  <c r="E47" i="1"/>
  <c r="F47" i="1"/>
  <c r="E48" i="1"/>
  <c r="F48" i="1"/>
  <c r="E51" i="1"/>
  <c r="F51" i="1"/>
  <c r="H51" i="1"/>
  <c r="E53" i="1"/>
  <c r="E54" i="1"/>
  <c r="F54" i="1"/>
  <c r="H54" i="1"/>
  <c r="E56" i="1"/>
  <c r="H56" i="1"/>
  <c r="E57" i="1"/>
  <c r="F57" i="1"/>
  <c r="H57" i="1"/>
  <c r="E60" i="1"/>
  <c r="F60" i="1"/>
  <c r="H60" i="1"/>
  <c r="E61" i="1"/>
  <c r="F61" i="1"/>
  <c r="H61" i="1"/>
  <c r="E64" i="1"/>
  <c r="F64" i="1"/>
  <c r="E70" i="1"/>
  <c r="F70" i="1"/>
  <c r="E71" i="1"/>
  <c r="E76" i="1"/>
  <c r="F76" i="1"/>
  <c r="E77" i="1"/>
  <c r="B91" i="1"/>
  <c r="B90" i="1" s="1"/>
  <c r="C91" i="1"/>
  <c r="C90" i="1" s="1"/>
  <c r="D91" i="1"/>
  <c r="D90" i="1" s="1"/>
  <c r="E92" i="1"/>
  <c r="H92" i="1"/>
  <c r="E93" i="1"/>
  <c r="E94" i="1"/>
  <c r="F94" i="1"/>
  <c r="H94" i="1"/>
  <c r="E95" i="1"/>
  <c r="H99" i="1"/>
  <c r="E103" i="1"/>
  <c r="F103" i="1"/>
  <c r="H103" i="1"/>
  <c r="F104" i="1"/>
  <c r="H104" i="1"/>
  <c r="E105" i="1"/>
  <c r="F105" i="1"/>
  <c r="H105" i="1"/>
  <c r="E107" i="1"/>
  <c r="F107" i="1"/>
  <c r="H107" i="1"/>
  <c r="E110" i="1"/>
  <c r="F110" i="1"/>
  <c r="H110" i="1"/>
  <c r="E112" i="1"/>
  <c r="F112" i="1"/>
  <c r="E116" i="1"/>
  <c r="F116" i="1"/>
  <c r="E117" i="1"/>
  <c r="E118" i="1"/>
  <c r="B119" i="1"/>
  <c r="C119" i="1"/>
  <c r="D119" i="1"/>
  <c r="G119" i="1"/>
  <c r="F120" i="1"/>
  <c r="F121" i="1"/>
  <c r="E122" i="1"/>
  <c r="F122" i="1"/>
  <c r="H122" i="1"/>
  <c r="E126" i="1"/>
  <c r="B127" i="1"/>
  <c r="C127" i="1"/>
  <c r="D127" i="1"/>
  <c r="G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B133" i="1"/>
  <c r="C133" i="1"/>
  <c r="D133" i="1"/>
  <c r="G133" i="1"/>
  <c r="E134" i="1"/>
  <c r="F134" i="1"/>
  <c r="H134" i="1"/>
  <c r="E135" i="1"/>
  <c r="F135" i="1"/>
  <c r="H135" i="1"/>
  <c r="E139" i="1"/>
  <c r="F139" i="1"/>
  <c r="H142" i="1"/>
  <c r="E143" i="1"/>
  <c r="F143" i="1"/>
  <c r="E145" i="1"/>
  <c r="F145" i="1"/>
  <c r="B146" i="1"/>
  <c r="C146" i="1"/>
  <c r="D146" i="1"/>
  <c r="E146" i="1"/>
  <c r="F146" i="1"/>
  <c r="G146" i="1"/>
  <c r="H146" i="1"/>
  <c r="F9" i="1" l="1"/>
  <c r="H9" i="1"/>
  <c r="E9" i="1"/>
  <c r="D89" i="1"/>
  <c r="B89" i="1"/>
  <c r="B100" i="1" s="1"/>
  <c r="E33" i="1"/>
  <c r="F33" i="1"/>
  <c r="F35" i="1"/>
  <c r="H33" i="1"/>
  <c r="H62" i="1"/>
  <c r="E102" i="1"/>
  <c r="E58" i="1"/>
  <c r="E141" i="1"/>
  <c r="E136" i="1"/>
  <c r="F119" i="1"/>
  <c r="G148" i="1"/>
  <c r="F141" i="1"/>
  <c r="F136" i="1"/>
  <c r="H127" i="1"/>
  <c r="H141" i="1"/>
  <c r="C148" i="1"/>
  <c r="E113" i="1"/>
  <c r="F90" i="1"/>
  <c r="H58" i="1"/>
  <c r="B148" i="1"/>
  <c r="H7" i="1"/>
  <c r="F58" i="1"/>
  <c r="F127" i="1"/>
  <c r="E119" i="1"/>
  <c r="E91" i="1"/>
  <c r="E127" i="1"/>
  <c r="F91" i="1"/>
  <c r="E133" i="1"/>
  <c r="E124" i="1"/>
  <c r="D148" i="1"/>
  <c r="E35" i="1"/>
  <c r="H35" i="1"/>
  <c r="F20" i="1"/>
  <c r="E7" i="1"/>
  <c r="H90" i="1"/>
  <c r="F7" i="1"/>
  <c r="H102" i="1"/>
  <c r="F113" i="1"/>
  <c r="F62" i="1"/>
  <c r="E20" i="1"/>
  <c r="F133" i="1"/>
  <c r="H133" i="1"/>
  <c r="H119" i="1"/>
  <c r="E62" i="1"/>
  <c r="F102" i="1"/>
  <c r="E90" i="1"/>
  <c r="H91" i="1"/>
  <c r="H20" i="1"/>
  <c r="D100" i="1" l="1"/>
  <c r="D149" i="1" s="1"/>
  <c r="H89" i="1"/>
  <c r="C100" i="1"/>
  <c r="C149" i="1" s="1"/>
  <c r="G149" i="1"/>
  <c r="E148" i="1"/>
  <c r="F148" i="1"/>
  <c r="H148" i="1"/>
  <c r="B149" i="1"/>
  <c r="E89" i="1"/>
  <c r="F89" i="1" l="1"/>
  <c r="H100" i="1"/>
  <c r="E100" i="1"/>
  <c r="F100" i="1"/>
</calcChain>
</file>

<file path=xl/sharedStrings.xml><?xml version="1.0" encoding="utf-8"?>
<sst xmlns="http://schemas.openxmlformats.org/spreadsheetml/2006/main" count="166" uniqueCount="165">
  <si>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</si>
  <si>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</si>
  <si>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</si>
  <si>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</si>
  <si>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</si>
  <si>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</si>
  <si>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</si>
  <si>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</si>
  <si>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</si>
  <si>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</si>
  <si>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</si>
  <si>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</si>
  <si>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</si>
  <si>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</si>
  <si>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</si>
  <si>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</si>
  <si>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</si>
  <si>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</si>
  <si>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</si>
  <si>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</si>
  <si>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</si>
  <si>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</si>
  <si>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</si>
  <si>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</si>
  <si>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</si>
  <si>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</si>
  <si>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</si>
  <si>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</si>
  <si>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</si>
  <si>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</si>
  <si>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</si>
  <si>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</si>
  <si>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</si>
  <si>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</si>
  <si>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</si>
  <si>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</si>
  <si>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</si>
  <si>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</si>
  <si>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</si>
  <si>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</si>
  <si>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</si>
  <si>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</si>
  <si>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</si>
  <si>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</si>
  <si>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</si>
  <si>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</si>
  <si>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</si>
  <si>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</si>
  <si>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</si>
  <si>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</si>
  <si>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</si>
  <si>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</si>
  <si>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</si>
  <si>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</si>
  <si>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</si>
  <si>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</si>
  <si>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</si>
  <si>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</si>
  <si>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</si>
  <si>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</si>
  <si>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</si>
  <si>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</si>
  <si>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</si>
  <si>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</si>
  <si>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</si>
  <si>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</si>
  <si>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</si>
  <si>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</si>
  <si>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</si>
  <si>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</si>
  <si>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</si>
  <si>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</si>
  <si>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</si>
  <si>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</si>
  <si>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</si>
  <si>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</si>
  <si>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</si>
  <si>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</si>
  <si>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</si>
  <si>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</si>
  <si>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</si>
  <si>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</si>
  <si>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</si>
  <si>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</si>
  <si>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</si>
  <si>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</si>
  <si>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</si>
  <si>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</si>
  <si>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</si>
  <si>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</si>
  <si>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</si>
  <si>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</si>
  <si>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</si>
  <si>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</si>
  <si>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</si>
  <si>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</si>
  <si>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</si>
  <si>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</si>
  <si>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</si>
  <si>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</si>
  <si>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</si>
  <si>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</si>
  <si>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</si>
  <si>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</si>
  <si>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</si>
  <si>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</si>
  <si>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</si>
  <si>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</si>
  <si>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</si>
  <si>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</si>
  <si>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</si>
  <si>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</si>
  <si>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</si>
  <si>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</si>
  <si>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</si>
  <si>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</si>
  <si>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</si>
  <si>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</si>
  <si>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</si>
  <si>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</si>
  <si>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</si>
  <si>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</si>
  <si>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</si>
  <si>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</si>
  <si>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</si>
  <si>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</si>
  <si>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</si>
  <si>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</si>
  <si>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</si>
  <si>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</si>
  <si>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</si>
  <si>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</si>
  <si>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</si>
  <si>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</si>
  <si>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</si>
  <si>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</si>
  <si>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</si>
  <si>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</si>
  <si>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</si>
  <si>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</si>
  <si>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</si>
  <si>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</si>
  <si>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</si>
  <si>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</si>
  <si>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</si>
  <si>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</si>
  <si>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</si>
  <si>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</si>
  <si>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</si>
  <si>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</si>
  <si>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</si>
  <si>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</si>
  <si>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</si>
  <si>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</si>
  <si>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</si>
  <si>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</si>
  <si>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</si>
  <si>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</si>
  <si>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на 01 февраля 2025 года</t>
  </si>
  <si>
    <t>План за 1 месяц 2025г.</t>
  </si>
  <si>
    <t>Факт за аналогичный период 2024г.</t>
  </si>
  <si>
    <t>На 01.01.2025</t>
  </si>
  <si>
    <t>На  01.02.2025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</si>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</sst>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2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tabSelected="1" topLeftCell="A23" zoomScaleNormal="100" workbookViewId="0">
      <selection activeCell="I29" sqref="I29"/>
    </sheetView>
  </sheetViews>
  <sheetFormatPr defaultRowHeight="15" x14ac:dyDescent="0.25"/>
  <cols>
    <col min="1" max="1" width="44.85546875" style="21" customWidth="1"/>
    <col min="2" max="4" width="15.140625" style="57" customWidth="1"/>
    <col min="5" max="5" width="10.5703125" style="22" customWidth="1"/>
    <col min="6" max="6" width="11.85546875" style="22" customWidth="1"/>
    <col min="7" max="7" width="13.7109375" style="57" customWidth="1"/>
    <col min="8" max="8" width="9.28515625" style="22" customWidth="1"/>
    <col min="9" max="9" width="13.42578125" style="57" customWidth="1"/>
    <col min="10" max="13" width="9.140625" style="21"/>
    <col min="14" max="14" width="12.140625" style="21" customWidth="1"/>
    <col min="15" max="16384" width="9.140625" style="21"/>
  </cols>
  <sheetData>
    <row r="1" spans="1:9" ht="23.2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59"/>
    </row>
    <row r="2" spans="1:9" ht="19.5" customHeight="1" x14ac:dyDescent="0.25">
      <c r="A2" s="76" t="s">
        <v>158</v>
      </c>
      <c r="B2" s="76"/>
      <c r="C2" s="76"/>
      <c r="D2" s="76"/>
      <c r="E2" s="76"/>
      <c r="F2" s="76"/>
      <c r="G2" s="76"/>
      <c r="H2" s="76"/>
      <c r="I2" s="60"/>
    </row>
    <row r="3" spans="1:9" ht="5.25" hidden="1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61"/>
    </row>
    <row r="4" spans="1:9" ht="70.5" customHeight="1" thickBot="1" x14ac:dyDescent="0.25">
      <c r="A4" s="40" t="s">
        <v>2</v>
      </c>
      <c r="B4" s="49" t="s">
        <v>3</v>
      </c>
      <c r="C4" s="49" t="s">
        <v>159</v>
      </c>
      <c r="D4" s="49" t="s">
        <v>76</v>
      </c>
      <c r="E4" s="41" t="s">
        <v>75</v>
      </c>
      <c r="F4" s="41" t="s">
        <v>77</v>
      </c>
      <c r="G4" s="49" t="s">
        <v>160</v>
      </c>
      <c r="H4" s="42" t="s">
        <v>74</v>
      </c>
      <c r="I4" s="49" t="s">
        <v>79</v>
      </c>
    </row>
    <row r="5" spans="1:9" ht="18" customHeight="1" thickBot="1" x14ac:dyDescent="0.25">
      <c r="A5" s="43">
        <v>1</v>
      </c>
      <c r="B5" s="50">
        <v>2</v>
      </c>
      <c r="C5" s="50">
        <v>3</v>
      </c>
      <c r="D5" s="50">
        <v>4</v>
      </c>
      <c r="E5" s="44">
        <v>5</v>
      </c>
      <c r="F5" s="44">
        <v>6</v>
      </c>
      <c r="G5" s="50">
        <v>7</v>
      </c>
      <c r="H5" s="45">
        <v>8</v>
      </c>
      <c r="I5" s="62">
        <v>9</v>
      </c>
    </row>
    <row r="6" spans="1:9" ht="24.75" customHeight="1" x14ac:dyDescent="0.2">
      <c r="A6" s="78" t="s">
        <v>4</v>
      </c>
      <c r="B6" s="79"/>
      <c r="C6" s="79"/>
      <c r="D6" s="79"/>
      <c r="E6" s="79"/>
      <c r="F6" s="79"/>
      <c r="G6" s="79"/>
      <c r="H6" s="79"/>
      <c r="I6" s="80"/>
    </row>
    <row r="7" spans="1:9" ht="15.75" x14ac:dyDescent="0.2">
      <c r="A7" s="5" t="s">
        <v>5</v>
      </c>
      <c r="B7" s="65">
        <f>B8+B9</f>
        <v>628270.29999999993</v>
      </c>
      <c r="C7" s="65">
        <f>C8+C9</f>
        <v>17790.2</v>
      </c>
      <c r="D7" s="65">
        <f>D8+D9</f>
        <v>22565.499999999996</v>
      </c>
      <c r="E7" s="65">
        <f>$D:$D/$B:$B*100</f>
        <v>3.5916865718465441</v>
      </c>
      <c r="F7" s="65">
        <f>$D:$D/$C:$C*100</f>
        <v>126.84230643837616</v>
      </c>
      <c r="G7" s="65">
        <f>G8+G9</f>
        <v>19026.300000000003</v>
      </c>
      <c r="H7" s="65">
        <f>$D:$D/$G:$G*100</f>
        <v>118.60161986303166</v>
      </c>
      <c r="I7" s="65">
        <f>I8+I9</f>
        <v>22565.499999999996</v>
      </c>
    </row>
    <row r="8" spans="1:9" ht="25.5" x14ac:dyDescent="0.2">
      <c r="A8" s="64" t="s">
        <v>6</v>
      </c>
      <c r="B8" s="68">
        <v>14385</v>
      </c>
      <c r="C8" s="68">
        <v>1000</v>
      </c>
      <c r="D8" s="68">
        <v>503.7</v>
      </c>
      <c r="E8" s="65">
        <f>$D:$D/$B:$B*100</f>
        <v>3.501564129301356</v>
      </c>
      <c r="F8" s="65">
        <f>$D:$D/$C:$C*100</f>
        <v>50.370000000000005</v>
      </c>
      <c r="G8" s="68">
        <v>4974.8</v>
      </c>
      <c r="H8" s="65">
        <f>$D:$D/$G:$G*100</f>
        <v>10.125030151965909</v>
      </c>
      <c r="I8" s="68">
        <v>503.7</v>
      </c>
    </row>
    <row r="9" spans="1:9" ht="12.75" customHeight="1" x14ac:dyDescent="0.2">
      <c r="A9" s="83" t="s">
        <v>78</v>
      </c>
      <c r="B9" s="81">
        <f t="shared" ref="B9:C9" si="0">SUM(B11:B19)</f>
        <v>613885.29999999993</v>
      </c>
      <c r="C9" s="81">
        <f t="shared" si="0"/>
        <v>16790.2</v>
      </c>
      <c r="D9" s="81">
        <f>SUM(D11:D19)</f>
        <v>22061.799999999996</v>
      </c>
      <c r="E9" s="81">
        <f>E11+E12+E13+E14+E15+E16+E17+E19</f>
        <v>19.873978632673968</v>
      </c>
      <c r="F9" s="81">
        <f>F11+F12+F13+F14+F15+F16+F17+F19</f>
        <v>91.578584015812581</v>
      </c>
      <c r="G9" s="81">
        <f>SUM(G11:G19)</f>
        <v>14051.500000000002</v>
      </c>
      <c r="H9" s="81">
        <f>H11+H12+H13+H14+H15+H16+H17+H19</f>
        <v>-214.48974714609457</v>
      </c>
      <c r="I9" s="81">
        <f>SUM(I11:I19)</f>
        <v>22061.799999999996</v>
      </c>
    </row>
    <row r="10" spans="1:9" ht="12.75" customHeight="1" x14ac:dyDescent="0.2">
      <c r="A10" s="84"/>
      <c r="B10" s="82"/>
      <c r="C10" s="82"/>
      <c r="D10" s="82"/>
      <c r="E10" s="82"/>
      <c r="F10" s="82"/>
      <c r="G10" s="82"/>
      <c r="H10" s="82"/>
      <c r="I10" s="82"/>
    </row>
    <row r="11" spans="1:9" ht="51" customHeight="1" x14ac:dyDescent="0.2">
      <c r="A11" s="1" t="s">
        <v>83</v>
      </c>
      <c r="B11" s="69">
        <v>585055</v>
      </c>
      <c r="C11" s="69">
        <v>15500</v>
      </c>
      <c r="D11" s="69">
        <v>15497.3</v>
      </c>
      <c r="E11" s="66">
        <f t="shared" ref="E11:E17" si="1">$D:$D/$B:$B*100</f>
        <v>2.6488620727965744</v>
      </c>
      <c r="F11" s="66">
        <f t="shared" ref="F11:F17" si="2">$D:$D/$C:$C*100</f>
        <v>99.982580645161292</v>
      </c>
      <c r="G11" s="69">
        <v>13055.1</v>
      </c>
      <c r="H11" s="66">
        <f t="shared" ref="H11:H17" si="3">$D:$D/$G:$G*100</f>
        <v>118.70686551615843</v>
      </c>
      <c r="I11" s="69">
        <v>15497.3</v>
      </c>
    </row>
    <row r="12" spans="1:9" ht="89.25" x14ac:dyDescent="0.2">
      <c r="A12" s="2" t="s">
        <v>101</v>
      </c>
      <c r="B12" s="69">
        <v>2113.6999999999998</v>
      </c>
      <c r="C12" s="69">
        <v>14.2</v>
      </c>
      <c r="D12" s="69">
        <v>-55.6</v>
      </c>
      <c r="E12" s="66">
        <f t="shared" si="1"/>
        <v>-2.6304584378104749</v>
      </c>
      <c r="F12" s="66">
        <f t="shared" si="2"/>
        <v>-391.54929577464787</v>
      </c>
      <c r="G12" s="69">
        <v>14.2</v>
      </c>
      <c r="H12" s="66">
        <f t="shared" si="3"/>
        <v>-391.54929577464787</v>
      </c>
      <c r="I12" s="69">
        <v>-55.6</v>
      </c>
    </row>
    <row r="13" spans="1:9" ht="25.5" x14ac:dyDescent="0.2">
      <c r="A13" s="3" t="s">
        <v>84</v>
      </c>
      <c r="B13" s="69">
        <v>8446.4</v>
      </c>
      <c r="C13" s="69">
        <v>156</v>
      </c>
      <c r="D13" s="69">
        <v>151.4</v>
      </c>
      <c r="E13" s="66">
        <f t="shared" si="1"/>
        <v>1.792479636294753</v>
      </c>
      <c r="F13" s="66">
        <f t="shared" si="2"/>
        <v>97.051282051282044</v>
      </c>
      <c r="G13" s="69">
        <v>386</v>
      </c>
      <c r="H13" s="66">
        <f t="shared" si="3"/>
        <v>39.222797927461137</v>
      </c>
      <c r="I13" s="69">
        <v>151.4</v>
      </c>
    </row>
    <row r="14" spans="1:9" ht="65.25" customHeight="1" x14ac:dyDescent="0.2">
      <c r="A14" s="6" t="s">
        <v>90</v>
      </c>
      <c r="B14" s="69">
        <v>12555</v>
      </c>
      <c r="C14" s="69">
        <v>780</v>
      </c>
      <c r="D14" s="69">
        <v>818</v>
      </c>
      <c r="E14" s="66">
        <f t="shared" si="1"/>
        <v>6.5153325368379127</v>
      </c>
      <c r="F14" s="66">
        <f t="shared" si="2"/>
        <v>104.87179487179488</v>
      </c>
      <c r="G14" s="69">
        <v>488.7</v>
      </c>
      <c r="H14" s="66">
        <f t="shared" si="3"/>
        <v>167.38285246572539</v>
      </c>
      <c r="I14" s="69">
        <v>818</v>
      </c>
    </row>
    <row r="15" spans="1:9" ht="48.75" customHeight="1" x14ac:dyDescent="0.2">
      <c r="A15" s="37" t="s">
        <v>132</v>
      </c>
      <c r="B15" s="69">
        <v>1732.2</v>
      </c>
      <c r="C15" s="69">
        <v>90</v>
      </c>
      <c r="D15" s="69">
        <v>-17.2</v>
      </c>
      <c r="E15" s="66">
        <f t="shared" si="1"/>
        <v>-0.99295693337951729</v>
      </c>
      <c r="F15" s="66">
        <f t="shared" si="2"/>
        <v>-19.111111111111111</v>
      </c>
      <c r="G15" s="69">
        <v>98.8</v>
      </c>
      <c r="H15" s="66">
        <f t="shared" si="3"/>
        <v>-17.408906882591094</v>
      </c>
      <c r="I15" s="69">
        <v>-17.2</v>
      </c>
    </row>
    <row r="16" spans="1:9" ht="60" customHeight="1" x14ac:dyDescent="0.2">
      <c r="A16" s="37" t="s">
        <v>152</v>
      </c>
      <c r="B16" s="69">
        <v>2219</v>
      </c>
      <c r="C16" s="69">
        <v>150</v>
      </c>
      <c r="D16" s="69">
        <v>162.80000000000001</v>
      </c>
      <c r="E16" s="66">
        <f t="shared" si="1"/>
        <v>7.3366381252816595</v>
      </c>
      <c r="F16" s="66">
        <f t="shared" si="2"/>
        <v>108.53333333333335</v>
      </c>
      <c r="G16" s="69">
        <v>-62.8</v>
      </c>
      <c r="H16" s="66">
        <f t="shared" si="3"/>
        <v>-259.23566878980893</v>
      </c>
      <c r="I16" s="69">
        <v>162.80000000000001</v>
      </c>
    </row>
    <row r="17" spans="1:9" ht="61.5" customHeight="1" x14ac:dyDescent="0.2">
      <c r="A17" s="37" t="s">
        <v>151</v>
      </c>
      <c r="B17" s="69">
        <v>1764</v>
      </c>
      <c r="C17" s="69">
        <v>100</v>
      </c>
      <c r="D17" s="69">
        <v>91.8</v>
      </c>
      <c r="E17" s="66">
        <f t="shared" si="1"/>
        <v>5.204081632653061</v>
      </c>
      <c r="F17" s="66">
        <f t="shared" si="2"/>
        <v>91.8</v>
      </c>
      <c r="G17" s="69">
        <v>71.5</v>
      </c>
      <c r="H17" s="66">
        <f t="shared" si="3"/>
        <v>128.3916083916084</v>
      </c>
      <c r="I17" s="69">
        <v>91.8</v>
      </c>
    </row>
    <row r="18" spans="1:9" ht="61.5" customHeight="1" x14ac:dyDescent="0.2">
      <c r="A18" s="37" t="s">
        <v>163</v>
      </c>
      <c r="B18" s="69">
        <v>0</v>
      </c>
      <c r="C18" s="69">
        <v>0</v>
      </c>
      <c r="D18" s="69">
        <v>5413.2</v>
      </c>
      <c r="E18" s="66">
        <v>0</v>
      </c>
      <c r="F18" s="66">
        <v>0</v>
      </c>
      <c r="G18" s="69">
        <v>0</v>
      </c>
      <c r="H18" s="66">
        <v>0</v>
      </c>
      <c r="I18" s="69">
        <v>5413.2</v>
      </c>
    </row>
    <row r="19" spans="1:9" ht="75.75" customHeight="1" x14ac:dyDescent="0.2">
      <c r="A19" s="37" t="s">
        <v>164</v>
      </c>
      <c r="B19" s="69">
        <v>0</v>
      </c>
      <c r="C19" s="69">
        <v>0</v>
      </c>
      <c r="D19" s="69">
        <v>0.1</v>
      </c>
      <c r="E19" s="66">
        <v>0</v>
      </c>
      <c r="F19" s="66">
        <v>0</v>
      </c>
      <c r="G19" s="69">
        <v>0</v>
      </c>
      <c r="H19" s="66">
        <v>0</v>
      </c>
      <c r="I19" s="69">
        <v>0.1</v>
      </c>
    </row>
    <row r="20" spans="1:9" ht="39.75" customHeight="1" x14ac:dyDescent="0.2">
      <c r="A20" s="20" t="s">
        <v>95</v>
      </c>
      <c r="B20" s="67">
        <f>B21+B22+B23+B24</f>
        <v>73431.3</v>
      </c>
      <c r="C20" s="67">
        <f>C21+C22+C23+C24</f>
        <v>6103</v>
      </c>
      <c r="D20" s="67">
        <f>D21+D22+D23+D24</f>
        <v>6253.8</v>
      </c>
      <c r="E20" s="65">
        <f t="shared" ref="E20:E28" si="4">$D:$D/$B:$B*100</f>
        <v>8.516531778682932</v>
      </c>
      <c r="F20" s="65">
        <f t="shared" ref="F20:F28" si="5">$D:$D/$C:$C*100</f>
        <v>102.47091594297886</v>
      </c>
      <c r="G20" s="67">
        <f>G21+G22+G23+G24</f>
        <v>5731.7000000000007</v>
      </c>
      <c r="H20" s="65">
        <f t="shared" ref="H20:H28" si="6">$D:$D/$G:$G*100</f>
        <v>109.10899035190256</v>
      </c>
      <c r="I20" s="67">
        <f>I21+I22+I23+I24</f>
        <v>6253.8</v>
      </c>
    </row>
    <row r="21" spans="1:9" ht="37.5" customHeight="1" x14ac:dyDescent="0.2">
      <c r="A21" s="8" t="s">
        <v>96</v>
      </c>
      <c r="B21" s="69">
        <v>39123</v>
      </c>
      <c r="C21" s="69">
        <v>3554</v>
      </c>
      <c r="D21" s="69">
        <v>3008.2</v>
      </c>
      <c r="E21" s="66">
        <f t="shared" si="4"/>
        <v>7.6890831480203454</v>
      </c>
      <c r="F21" s="66">
        <f t="shared" si="5"/>
        <v>84.642656162070907</v>
      </c>
      <c r="G21" s="69">
        <v>2736.8</v>
      </c>
      <c r="H21" s="66">
        <f t="shared" si="6"/>
        <v>109.91669102601578</v>
      </c>
      <c r="I21" s="69">
        <v>3008.2</v>
      </c>
    </row>
    <row r="22" spans="1:9" ht="56.25" customHeight="1" x14ac:dyDescent="0.2">
      <c r="A22" s="8" t="s">
        <v>97</v>
      </c>
      <c r="B22" s="69">
        <v>200.8</v>
      </c>
      <c r="C22" s="69">
        <v>20.3</v>
      </c>
      <c r="D22" s="69">
        <v>15.2</v>
      </c>
      <c r="E22" s="66">
        <f t="shared" si="4"/>
        <v>7.5697211155378472</v>
      </c>
      <c r="F22" s="66">
        <f t="shared" si="5"/>
        <v>74.876847290640399</v>
      </c>
      <c r="G22" s="69">
        <v>12.5</v>
      </c>
      <c r="H22" s="66">
        <f t="shared" si="6"/>
        <v>121.6</v>
      </c>
      <c r="I22" s="69">
        <v>15.2</v>
      </c>
    </row>
    <row r="23" spans="1:9" ht="55.5" customHeight="1" x14ac:dyDescent="0.2">
      <c r="A23" s="8" t="s">
        <v>98</v>
      </c>
      <c r="B23" s="69">
        <v>40195.199999999997</v>
      </c>
      <c r="C23" s="69">
        <v>3100.6</v>
      </c>
      <c r="D23" s="69">
        <v>3482.6</v>
      </c>
      <c r="E23" s="66">
        <f t="shared" si="4"/>
        <v>8.6642186131677423</v>
      </c>
      <c r="F23" s="66">
        <f t="shared" si="5"/>
        <v>112.32019609107915</v>
      </c>
      <c r="G23" s="69">
        <v>3260.8</v>
      </c>
      <c r="H23" s="66">
        <f t="shared" si="6"/>
        <v>106.80201177625122</v>
      </c>
      <c r="I23" s="69">
        <v>3482.6</v>
      </c>
    </row>
    <row r="24" spans="1:9" ht="54" customHeight="1" x14ac:dyDescent="0.2">
      <c r="A24" s="8" t="s">
        <v>99</v>
      </c>
      <c r="B24" s="69">
        <v>-6087.7</v>
      </c>
      <c r="C24" s="69">
        <v>-571.9</v>
      </c>
      <c r="D24" s="69">
        <v>-252.2</v>
      </c>
      <c r="E24" s="66">
        <f t="shared" si="4"/>
        <v>4.1427797033362346</v>
      </c>
      <c r="F24" s="66">
        <f t="shared" si="5"/>
        <v>44.098618639622309</v>
      </c>
      <c r="G24" s="69">
        <v>-278.39999999999998</v>
      </c>
      <c r="H24" s="66">
        <f t="shared" si="6"/>
        <v>90.589080459770116</v>
      </c>
      <c r="I24" s="69">
        <v>-252.2</v>
      </c>
    </row>
    <row r="25" spans="1:9" ht="15.75" x14ac:dyDescent="0.2">
      <c r="A25" s="7" t="s">
        <v>8</v>
      </c>
      <c r="B25" s="67">
        <f>B26+B30+B31+B32</f>
        <v>170260.40000000002</v>
      </c>
      <c r="C25" s="67">
        <f>C26+C30+C31+C32</f>
        <v>12505</v>
      </c>
      <c r="D25" s="67">
        <f>D26+D30+D31+D32</f>
        <v>11671</v>
      </c>
      <c r="E25" s="65">
        <f t="shared" si="4"/>
        <v>6.8547941858470889</v>
      </c>
      <c r="F25" s="65">
        <f t="shared" si="5"/>
        <v>93.330667732906832</v>
      </c>
      <c r="G25" s="67">
        <f>G26+G30+G31+G32</f>
        <v>10506.900000000001</v>
      </c>
      <c r="H25" s="65">
        <f t="shared" si="6"/>
        <v>111.07938592734297</v>
      </c>
      <c r="I25" s="67">
        <f>I26+I30+I31+I32</f>
        <v>11671</v>
      </c>
    </row>
    <row r="26" spans="1:9" ht="27.75" customHeight="1" x14ac:dyDescent="0.2">
      <c r="A26" s="38" t="s">
        <v>133</v>
      </c>
      <c r="B26" s="67">
        <f>SUM(B27:B28)</f>
        <v>141754.20000000001</v>
      </c>
      <c r="C26" s="67">
        <f>SUM(C27:C28)</f>
        <v>500</v>
      </c>
      <c r="D26" s="67">
        <f>SUM(D27:D29)</f>
        <v>410.9</v>
      </c>
      <c r="E26" s="66">
        <f t="shared" si="4"/>
        <v>0.28986795452974229</v>
      </c>
      <c r="F26" s="66">
        <f t="shared" si="5"/>
        <v>82.179999999999993</v>
      </c>
      <c r="G26" s="67">
        <f>SUM(G27:G29)</f>
        <v>1092.3999999999999</v>
      </c>
      <c r="H26" s="65">
        <f t="shared" si="6"/>
        <v>37.614426949835227</v>
      </c>
      <c r="I26" s="67">
        <f>SUM(I27:I29)</f>
        <v>410.9</v>
      </c>
    </row>
    <row r="27" spans="1:9" ht="27.75" customHeight="1" x14ac:dyDescent="0.2">
      <c r="A27" s="3" t="s">
        <v>134</v>
      </c>
      <c r="B27" s="69">
        <v>89145.4</v>
      </c>
      <c r="C27" s="69">
        <v>200</v>
      </c>
      <c r="D27" s="69">
        <v>192.1</v>
      </c>
      <c r="E27" s="66">
        <f t="shared" si="4"/>
        <v>0.21549064786292957</v>
      </c>
      <c r="F27" s="66">
        <f t="shared" si="5"/>
        <v>96.05</v>
      </c>
      <c r="G27" s="69">
        <v>1103.0999999999999</v>
      </c>
      <c r="H27" s="66">
        <f t="shared" si="6"/>
        <v>17.414558970174962</v>
      </c>
      <c r="I27" s="69">
        <v>192.1</v>
      </c>
    </row>
    <row r="28" spans="1:9" ht="42.75" customHeight="1" x14ac:dyDescent="0.2">
      <c r="A28" s="39" t="s">
        <v>135</v>
      </c>
      <c r="B28" s="69">
        <v>52608.800000000003</v>
      </c>
      <c r="C28" s="69">
        <v>300</v>
      </c>
      <c r="D28" s="69">
        <v>218.8</v>
      </c>
      <c r="E28" s="66">
        <f t="shared" si="4"/>
        <v>0.41590000152065809</v>
      </c>
      <c r="F28" s="66">
        <f t="shared" si="5"/>
        <v>72.933333333333337</v>
      </c>
      <c r="G28" s="69">
        <v>-10.7</v>
      </c>
      <c r="H28" s="66">
        <f t="shared" si="6"/>
        <v>-2044.8598130841124</v>
      </c>
      <c r="I28" s="69">
        <v>218.8</v>
      </c>
    </row>
    <row r="29" spans="1:9" ht="42.75" customHeight="1" x14ac:dyDescent="0.2">
      <c r="A29" s="39" t="s">
        <v>144</v>
      </c>
      <c r="B29" s="69">
        <v>0</v>
      </c>
      <c r="C29" s="69">
        <v>0</v>
      </c>
      <c r="D29" s="69">
        <v>0</v>
      </c>
      <c r="E29" s="66">
        <v>0</v>
      </c>
      <c r="F29" s="66">
        <v>0</v>
      </c>
      <c r="G29" s="69">
        <v>0</v>
      </c>
      <c r="H29" s="66">
        <v>0</v>
      </c>
      <c r="I29" s="69">
        <v>0</v>
      </c>
    </row>
    <row r="30" spans="1:9" ht="15.75" x14ac:dyDescent="0.2">
      <c r="A30" s="3" t="s">
        <v>9</v>
      </c>
      <c r="B30" s="69">
        <v>100</v>
      </c>
      <c r="C30" s="69">
        <v>5</v>
      </c>
      <c r="D30" s="69">
        <v>1.1000000000000001</v>
      </c>
      <c r="E30" s="66">
        <f t="shared" ref="E30:E37" si="7">$D:$D/$B:$B*100</f>
        <v>1.1000000000000001</v>
      </c>
      <c r="F30" s="66">
        <f>$D:$D/$C:$C*100</f>
        <v>22.000000000000004</v>
      </c>
      <c r="G30" s="69">
        <v>9.8000000000000007</v>
      </c>
      <c r="H30" s="66">
        <f>$D:$D/$G:$G*100</f>
        <v>11.224489795918368</v>
      </c>
      <c r="I30" s="69">
        <v>1.1000000000000001</v>
      </c>
    </row>
    <row r="31" spans="1:9" ht="15.75" x14ac:dyDescent="0.2">
      <c r="A31" s="3" t="s">
        <v>10</v>
      </c>
      <c r="B31" s="69">
        <v>206.2</v>
      </c>
      <c r="C31" s="69">
        <v>0</v>
      </c>
      <c r="D31" s="69">
        <v>0</v>
      </c>
      <c r="E31" s="66">
        <f t="shared" si="7"/>
        <v>0</v>
      </c>
      <c r="F31" s="66">
        <v>0</v>
      </c>
      <c r="G31" s="69">
        <v>0</v>
      </c>
      <c r="H31" s="66">
        <v>0</v>
      </c>
      <c r="I31" s="69">
        <v>0</v>
      </c>
    </row>
    <row r="32" spans="1:9" ht="25.5" x14ac:dyDescent="0.2">
      <c r="A32" s="3" t="s">
        <v>136</v>
      </c>
      <c r="B32" s="69">
        <v>28200</v>
      </c>
      <c r="C32" s="69">
        <v>12000</v>
      </c>
      <c r="D32" s="69">
        <v>11259</v>
      </c>
      <c r="E32" s="66">
        <f t="shared" si="7"/>
        <v>39.925531914893618</v>
      </c>
      <c r="F32" s="66">
        <f t="shared" ref="F32:F37" si="8">$D:$D/$C:$C*100</f>
        <v>93.825000000000003</v>
      </c>
      <c r="G32" s="69">
        <v>9404.7000000000007</v>
      </c>
      <c r="H32" s="66">
        <f>$D:$D/$G:$G*100</f>
        <v>119.71673737599285</v>
      </c>
      <c r="I32" s="69">
        <v>11259</v>
      </c>
    </row>
    <row r="33" spans="1:9" ht="15.75" x14ac:dyDescent="0.2">
      <c r="A33" s="7" t="s">
        <v>137</v>
      </c>
      <c r="B33" s="68">
        <f>SUM(B34+B35)</f>
        <v>31930.799999999999</v>
      </c>
      <c r="C33" s="68">
        <f>SUM(C34+C35)</f>
        <v>855</v>
      </c>
      <c r="D33" s="68">
        <f t="shared" ref="D33" si="9">SUM(D34+D35)</f>
        <v>774.2</v>
      </c>
      <c r="E33" s="65">
        <f t="shared" si="7"/>
        <v>2.4246182369373774</v>
      </c>
      <c r="F33" s="65">
        <f t="shared" si="8"/>
        <v>90.549707602339197</v>
      </c>
      <c r="G33" s="68">
        <f t="shared" ref="G33" si="10">SUM(G34+G35)</f>
        <v>1227.2</v>
      </c>
      <c r="H33" s="65">
        <f>$D:$D/$G:$G*100</f>
        <v>63.086701434159068</v>
      </c>
      <c r="I33" s="68">
        <f t="shared" ref="I33" si="11">SUM(I34+I35)</f>
        <v>774.2</v>
      </c>
    </row>
    <row r="34" spans="1:9" ht="15.75" x14ac:dyDescent="0.2">
      <c r="A34" s="3" t="s">
        <v>11</v>
      </c>
      <c r="B34" s="69">
        <v>20645.3</v>
      </c>
      <c r="C34" s="69">
        <v>700</v>
      </c>
      <c r="D34" s="69">
        <v>651.1</v>
      </c>
      <c r="E34" s="66">
        <f t="shared" si="7"/>
        <v>3.1537444357795721</v>
      </c>
      <c r="F34" s="66">
        <f t="shared" si="8"/>
        <v>93.01428571428572</v>
      </c>
      <c r="G34" s="69">
        <v>927.4</v>
      </c>
      <c r="H34" s="66">
        <f>$D:$D/$G:$G*100</f>
        <v>70.20703040759112</v>
      </c>
      <c r="I34" s="69">
        <v>651.1</v>
      </c>
    </row>
    <row r="35" spans="1:9" ht="15.75" x14ac:dyDescent="0.2">
      <c r="A35" s="7" t="s">
        <v>105</v>
      </c>
      <c r="B35" s="68">
        <f t="shared" ref="B35:D35" si="12">SUM(B36:B37)</f>
        <v>11285.5</v>
      </c>
      <c r="C35" s="68">
        <f t="shared" ref="C35" si="13">SUM(C36:C37)</f>
        <v>155</v>
      </c>
      <c r="D35" s="68">
        <f t="shared" si="12"/>
        <v>123.10000000000001</v>
      </c>
      <c r="E35" s="65">
        <f t="shared" si="7"/>
        <v>1.0907802046874309</v>
      </c>
      <c r="F35" s="65">
        <f t="shared" si="8"/>
        <v>79.419354838709694</v>
      </c>
      <c r="G35" s="68">
        <f t="shared" ref="G35" si="14">SUM(G36:G37)</f>
        <v>299.8</v>
      </c>
      <c r="H35" s="65">
        <f>$D:$D/$G:$G*100</f>
        <v>41.060707138092063</v>
      </c>
      <c r="I35" s="68">
        <f t="shared" ref="I35" si="15">SUM(I36:I37)</f>
        <v>123.10000000000001</v>
      </c>
    </row>
    <row r="36" spans="1:9" ht="15.75" x14ac:dyDescent="0.2">
      <c r="A36" s="3" t="s">
        <v>103</v>
      </c>
      <c r="B36" s="69">
        <v>5204.8999999999996</v>
      </c>
      <c r="C36" s="69">
        <v>5</v>
      </c>
      <c r="D36" s="69">
        <v>4.7</v>
      </c>
      <c r="E36" s="66">
        <f t="shared" si="7"/>
        <v>9.0299525447174789E-2</v>
      </c>
      <c r="F36" s="66">
        <f t="shared" si="8"/>
        <v>94</v>
      </c>
      <c r="G36" s="69">
        <v>0</v>
      </c>
      <c r="H36" s="66">
        <v>0</v>
      </c>
      <c r="I36" s="69">
        <v>4.7</v>
      </c>
    </row>
    <row r="37" spans="1:9" ht="15.75" x14ac:dyDescent="0.2">
      <c r="A37" s="3" t="s">
        <v>104</v>
      </c>
      <c r="B37" s="69">
        <v>6080.6</v>
      </c>
      <c r="C37" s="69">
        <v>150</v>
      </c>
      <c r="D37" s="69">
        <v>118.4</v>
      </c>
      <c r="E37" s="66">
        <f t="shared" si="7"/>
        <v>1.947176265500115</v>
      </c>
      <c r="F37" s="66">
        <f t="shared" si="8"/>
        <v>78.933333333333337</v>
      </c>
      <c r="G37" s="69">
        <v>299.8</v>
      </c>
      <c r="H37" s="66">
        <f>$D:$D/$G:$G*100</f>
        <v>39.492995330220147</v>
      </c>
      <c r="I37" s="69">
        <v>118.4</v>
      </c>
    </row>
    <row r="38" spans="1:9" ht="15.75" x14ac:dyDescent="0.2">
      <c r="A38" s="5" t="s">
        <v>12</v>
      </c>
      <c r="B38" s="67">
        <f>SUM(B39,B41)</f>
        <v>19920.400000000001</v>
      </c>
      <c r="C38" s="67">
        <f t="shared" ref="C38:I38" si="16">SUM(C39,C41)</f>
        <v>2803</v>
      </c>
      <c r="D38" s="67">
        <f t="shared" si="16"/>
        <v>2818.5</v>
      </c>
      <c r="E38" s="67">
        <f t="shared" si="16"/>
        <v>21.862256421620625</v>
      </c>
      <c r="F38" s="67">
        <f t="shared" si="16"/>
        <v>200.55396711937095</v>
      </c>
      <c r="G38" s="67">
        <f t="shared" si="16"/>
        <v>970.7</v>
      </c>
      <c r="H38" s="67">
        <f t="shared" si="16"/>
        <v>289.84238178633973</v>
      </c>
      <c r="I38" s="67">
        <f t="shared" si="16"/>
        <v>2818.5</v>
      </c>
    </row>
    <row r="39" spans="1:9" ht="24.75" customHeight="1" x14ac:dyDescent="0.2">
      <c r="A39" s="3" t="s">
        <v>13</v>
      </c>
      <c r="B39" s="69">
        <v>19855.400000000001</v>
      </c>
      <c r="C39" s="69">
        <v>2798</v>
      </c>
      <c r="D39" s="69">
        <v>2813.5</v>
      </c>
      <c r="E39" s="66">
        <f>$D:$D/$B:$B*100</f>
        <v>14.169948729312932</v>
      </c>
      <c r="F39" s="66">
        <f>$D:$D/$C:$C*100</f>
        <v>100.55396711937097</v>
      </c>
      <c r="G39" s="69">
        <v>970.7</v>
      </c>
      <c r="H39" s="66">
        <f>$D:$D/$G:$G*100</f>
        <v>289.84238178633973</v>
      </c>
      <c r="I39" s="69">
        <v>2813.5</v>
      </c>
    </row>
    <row r="40" spans="1:9" ht="12.75" hidden="1" customHeight="1" x14ac:dyDescent="0.2">
      <c r="A40" s="4" t="s">
        <v>91</v>
      </c>
      <c r="B40" s="69"/>
      <c r="C40" s="69"/>
      <c r="D40" s="69"/>
      <c r="E40" s="66"/>
      <c r="F40" s="66"/>
      <c r="G40" s="69"/>
      <c r="H40" s="66"/>
      <c r="I40" s="69"/>
    </row>
    <row r="41" spans="1:9" ht="27" customHeight="1" x14ac:dyDescent="0.2">
      <c r="A41" s="3" t="s">
        <v>14</v>
      </c>
      <c r="B41" s="69">
        <v>65</v>
      </c>
      <c r="C41" s="69">
        <v>5</v>
      </c>
      <c r="D41" s="69">
        <v>5</v>
      </c>
      <c r="E41" s="66">
        <f>$D:$D/$B:$B*100</f>
        <v>7.6923076923076925</v>
      </c>
      <c r="F41" s="66">
        <f>$D:$D/$C:$C*100</f>
        <v>100</v>
      </c>
      <c r="G41" s="69">
        <v>0</v>
      </c>
      <c r="H41" s="66">
        <v>0</v>
      </c>
      <c r="I41" s="69">
        <v>5</v>
      </c>
    </row>
    <row r="42" spans="1:9" ht="25.5" x14ac:dyDescent="0.2">
      <c r="A42" s="7" t="s">
        <v>15</v>
      </c>
      <c r="B42" s="67">
        <f>$43:$43+$44:$44</f>
        <v>0</v>
      </c>
      <c r="C42" s="67">
        <f>$43:$43+$44:$44</f>
        <v>0</v>
      </c>
      <c r="D42" s="67">
        <f>$43:$43+$44:$44</f>
        <v>0</v>
      </c>
      <c r="E42" s="65">
        <v>0</v>
      </c>
      <c r="F42" s="65">
        <v>0</v>
      </c>
      <c r="G42" s="67">
        <f>$43:$43+$44:$44</f>
        <v>0</v>
      </c>
      <c r="H42" s="65">
        <v>0</v>
      </c>
      <c r="I42" s="67">
        <f>$43:$43+$44:$44</f>
        <v>0</v>
      </c>
    </row>
    <row r="43" spans="1:9" ht="25.5" x14ac:dyDescent="0.2">
      <c r="A43" s="3" t="s">
        <v>16</v>
      </c>
      <c r="B43" s="69">
        <v>0</v>
      </c>
      <c r="C43" s="69">
        <v>0</v>
      </c>
      <c r="D43" s="69">
        <v>0</v>
      </c>
      <c r="E43" s="66">
        <v>0</v>
      </c>
      <c r="F43" s="66">
        <v>0</v>
      </c>
      <c r="G43" s="69">
        <v>0</v>
      </c>
      <c r="H43" s="66">
        <v>0</v>
      </c>
      <c r="I43" s="69">
        <v>0</v>
      </c>
    </row>
    <row r="44" spans="1:9" ht="25.5" x14ac:dyDescent="0.2">
      <c r="A44" s="3" t="s">
        <v>17</v>
      </c>
      <c r="B44" s="69">
        <v>0</v>
      </c>
      <c r="C44" s="69">
        <v>0</v>
      </c>
      <c r="D44" s="69">
        <v>0</v>
      </c>
      <c r="E44" s="66">
        <v>0</v>
      </c>
      <c r="F44" s="66">
        <v>0</v>
      </c>
      <c r="G44" s="69">
        <v>0</v>
      </c>
      <c r="H44" s="66">
        <v>0</v>
      </c>
      <c r="I44" s="69">
        <v>0</v>
      </c>
    </row>
    <row r="45" spans="1:9" ht="38.25" x14ac:dyDescent="0.2">
      <c r="A45" s="7" t="s">
        <v>18</v>
      </c>
      <c r="B45" s="67">
        <f>SUM(B46:B53)</f>
        <v>95607.699999999983</v>
      </c>
      <c r="C45" s="67">
        <f t="shared" ref="C45:D45" si="17">SUM(C46:C53)</f>
        <v>14086.4</v>
      </c>
      <c r="D45" s="67">
        <f t="shared" si="17"/>
        <v>15559.9</v>
      </c>
      <c r="E45" s="65">
        <f>$D:$D/$B:$B*100</f>
        <v>16.27473519392267</v>
      </c>
      <c r="F45" s="65">
        <f>$D:$D/$B:$B*100</f>
        <v>16.27473519392267</v>
      </c>
      <c r="G45" s="67">
        <f t="shared" ref="G45" si="18">SUM(G46:G53)</f>
        <v>15305.7</v>
      </c>
      <c r="H45" s="65">
        <f>$D:$D/$B:$B*100</f>
        <v>16.27473519392267</v>
      </c>
      <c r="I45" s="67">
        <f t="shared" ref="I45" si="19">SUM(I46:I53)</f>
        <v>15559.9</v>
      </c>
    </row>
    <row r="46" spans="1:9" ht="51" x14ac:dyDescent="0.2">
      <c r="A46" s="4" t="s">
        <v>155</v>
      </c>
      <c r="B46" s="69">
        <v>160.9</v>
      </c>
      <c r="C46" s="69">
        <v>0</v>
      </c>
      <c r="D46" s="69">
        <v>0</v>
      </c>
      <c r="E46" s="66">
        <v>0</v>
      </c>
      <c r="F46" s="66">
        <v>0</v>
      </c>
      <c r="G46" s="69">
        <v>0</v>
      </c>
      <c r="H46" s="66">
        <v>0</v>
      </c>
      <c r="I46" s="69">
        <v>0</v>
      </c>
    </row>
    <row r="47" spans="1:9" ht="76.5" x14ac:dyDescent="0.2">
      <c r="A47" s="4" t="s">
        <v>85</v>
      </c>
      <c r="B47" s="69">
        <v>65600</v>
      </c>
      <c r="C47" s="69">
        <v>11600</v>
      </c>
      <c r="D47" s="69">
        <v>13654.8</v>
      </c>
      <c r="E47" s="66">
        <f>$D:$D/$B:$B*100</f>
        <v>20.815243902439022</v>
      </c>
      <c r="F47" s="66">
        <f>$D:$D/$C:$C*100</f>
        <v>117.71379310344827</v>
      </c>
      <c r="G47" s="69">
        <v>12892.7</v>
      </c>
      <c r="H47" s="66">
        <f>$D:$D/$G:$G*100</f>
        <v>105.91109697735928</v>
      </c>
      <c r="I47" s="69">
        <v>13654.8</v>
      </c>
    </row>
    <row r="48" spans="1:9" ht="38.25" x14ac:dyDescent="0.2">
      <c r="A48" s="3" t="s">
        <v>109</v>
      </c>
      <c r="B48" s="69">
        <v>17400</v>
      </c>
      <c r="C48" s="69">
        <v>1450</v>
      </c>
      <c r="D48" s="69">
        <v>1363.3</v>
      </c>
      <c r="E48" s="66">
        <f>$D:$D/$B:$B*100</f>
        <v>7.835057471264367</v>
      </c>
      <c r="F48" s="66">
        <f>$D:$D/$C:$C*100</f>
        <v>94.020689655172404</v>
      </c>
      <c r="G48" s="69">
        <v>1199.4000000000001</v>
      </c>
      <c r="H48" s="66">
        <f>$D:$D/$G:$G*100</f>
        <v>113.66516591629147</v>
      </c>
      <c r="I48" s="69">
        <v>1363.3</v>
      </c>
    </row>
    <row r="49" spans="1:9" ht="89.25" x14ac:dyDescent="0.2">
      <c r="A49" s="3" t="s">
        <v>148</v>
      </c>
      <c r="B49" s="69">
        <v>0</v>
      </c>
      <c r="C49" s="69">
        <v>0</v>
      </c>
      <c r="D49" s="69">
        <v>0</v>
      </c>
      <c r="E49" s="66">
        <v>0</v>
      </c>
      <c r="F49" s="66">
        <v>0</v>
      </c>
      <c r="G49" s="69">
        <v>0</v>
      </c>
      <c r="H49" s="66">
        <v>0</v>
      </c>
      <c r="I49" s="69">
        <v>0</v>
      </c>
    </row>
    <row r="50" spans="1:9" ht="19.5" customHeight="1" x14ac:dyDescent="0.2">
      <c r="A50" s="3" t="s">
        <v>19</v>
      </c>
      <c r="B50" s="69">
        <v>9.4</v>
      </c>
      <c r="C50" s="69">
        <v>0</v>
      </c>
      <c r="D50" s="69">
        <v>0</v>
      </c>
      <c r="E50" s="66">
        <f>$D:$D/$B:$B*100</f>
        <v>0</v>
      </c>
      <c r="F50" s="66">
        <v>0</v>
      </c>
      <c r="G50" s="69">
        <v>0</v>
      </c>
      <c r="H50" s="66">
        <v>0</v>
      </c>
      <c r="I50" s="69">
        <v>0</v>
      </c>
    </row>
    <row r="51" spans="1:9" ht="46.5" customHeight="1" x14ac:dyDescent="0.2">
      <c r="A51" s="4" t="s">
        <v>80</v>
      </c>
      <c r="B51" s="69">
        <v>9444.4</v>
      </c>
      <c r="C51" s="69">
        <v>787.1</v>
      </c>
      <c r="D51" s="69">
        <v>223.9</v>
      </c>
      <c r="E51" s="66">
        <f>$D:$D/$B:$B*100</f>
        <v>2.3707170386684173</v>
      </c>
      <c r="F51" s="66">
        <f>$D:$D/$C:$C*100</f>
        <v>28.446194892643884</v>
      </c>
      <c r="G51" s="69">
        <v>563.6</v>
      </c>
      <c r="H51" s="66">
        <f>$D:$D/$G:$G*100</f>
        <v>39.726756564939677</v>
      </c>
      <c r="I51" s="69">
        <v>223.9</v>
      </c>
    </row>
    <row r="52" spans="1:9" ht="119.25" customHeight="1" x14ac:dyDescent="0.2">
      <c r="A52" s="4" t="s">
        <v>149</v>
      </c>
      <c r="B52" s="69">
        <v>1906</v>
      </c>
      <c r="C52" s="69">
        <v>158.80000000000001</v>
      </c>
      <c r="D52" s="69">
        <v>181.2</v>
      </c>
      <c r="E52" s="66">
        <f>$D:$D/$B:$B*100</f>
        <v>9.5068205666316885</v>
      </c>
      <c r="F52" s="66">
        <f>$D:$D/$C:$C*100</f>
        <v>114.10579345088159</v>
      </c>
      <c r="G52" s="69">
        <v>495.1</v>
      </c>
      <c r="H52" s="66">
        <f>$D:$D/$G:$G*100</f>
        <v>36.598666935972531</v>
      </c>
      <c r="I52" s="69">
        <v>181.2</v>
      </c>
    </row>
    <row r="53" spans="1:9" ht="120.75" customHeight="1" x14ac:dyDescent="0.2">
      <c r="A53" s="3" t="s">
        <v>150</v>
      </c>
      <c r="B53" s="69">
        <v>1087</v>
      </c>
      <c r="C53" s="69">
        <v>90.5</v>
      </c>
      <c r="D53" s="69">
        <v>136.69999999999999</v>
      </c>
      <c r="E53" s="66">
        <f>$D:$D/$B:$B*100</f>
        <v>12.575896964121434</v>
      </c>
      <c r="F53" s="66">
        <f>$D:$D/$C:$C*100</f>
        <v>151.04972375690608</v>
      </c>
      <c r="G53" s="69">
        <v>154.9</v>
      </c>
      <c r="H53" s="66">
        <f>$D:$D/$G:$G*100</f>
        <v>88.250484183344085</v>
      </c>
      <c r="I53" s="69">
        <v>136.69999999999999</v>
      </c>
    </row>
    <row r="54" spans="1:9" ht="25.5" x14ac:dyDescent="0.2">
      <c r="A54" s="64" t="s">
        <v>20</v>
      </c>
      <c r="B54" s="68">
        <v>6090.9</v>
      </c>
      <c r="C54" s="68">
        <v>42.6</v>
      </c>
      <c r="D54" s="68">
        <v>32.5</v>
      </c>
      <c r="E54" s="65">
        <f>$D:$D/$B:$B*100</f>
        <v>0.5335828859446059</v>
      </c>
      <c r="F54" s="65">
        <f>$D:$D/$C:$C*100</f>
        <v>76.291079812206576</v>
      </c>
      <c r="G54" s="68">
        <v>31.3</v>
      </c>
      <c r="H54" s="65">
        <f>$D:$D/$G:$G*100</f>
        <v>103.83386581469649</v>
      </c>
      <c r="I54" s="68">
        <v>32.5</v>
      </c>
    </row>
    <row r="55" spans="1:9" ht="25.5" x14ac:dyDescent="0.2">
      <c r="A55" s="46" t="s">
        <v>86</v>
      </c>
      <c r="B55" s="68">
        <v>0</v>
      </c>
      <c r="C55" s="68">
        <v>0</v>
      </c>
      <c r="D55" s="68">
        <v>0</v>
      </c>
      <c r="E55" s="65">
        <v>0</v>
      </c>
      <c r="F55" s="65">
        <v>0</v>
      </c>
      <c r="G55" s="68">
        <v>0</v>
      </c>
      <c r="H55" s="65">
        <v>0</v>
      </c>
      <c r="I55" s="68">
        <v>0</v>
      </c>
    </row>
    <row r="56" spans="1:9" ht="51" x14ac:dyDescent="0.2">
      <c r="A56" s="46" t="s">
        <v>102</v>
      </c>
      <c r="B56" s="68">
        <v>553.9</v>
      </c>
      <c r="C56" s="68">
        <v>0</v>
      </c>
      <c r="D56" s="68">
        <v>5.2</v>
      </c>
      <c r="E56" s="65">
        <f>$D:$D/$B:$B*100</f>
        <v>0.93879761689835717</v>
      </c>
      <c r="F56" s="65">
        <v>0</v>
      </c>
      <c r="G56" s="68">
        <v>4.9000000000000004</v>
      </c>
      <c r="H56" s="65">
        <f>$D:$D/$G:$G*100</f>
        <v>106.12244897959184</v>
      </c>
      <c r="I56" s="68">
        <v>5.2</v>
      </c>
    </row>
    <row r="57" spans="1:9" ht="25.5" x14ac:dyDescent="0.2">
      <c r="A57" s="46" t="s">
        <v>87</v>
      </c>
      <c r="B57" s="68">
        <v>220</v>
      </c>
      <c r="C57" s="68">
        <v>30</v>
      </c>
      <c r="D57" s="68">
        <v>-75.7</v>
      </c>
      <c r="E57" s="65">
        <f>$D:$D/$B:$B*100</f>
        <v>-34.409090909090914</v>
      </c>
      <c r="F57" s="65">
        <f>$D:$D/$C:$C*100</f>
        <v>-252.33333333333334</v>
      </c>
      <c r="G57" s="68">
        <v>123.7</v>
      </c>
      <c r="H57" s="65">
        <f>$D:$D/$G:$G*100</f>
        <v>-61.196443007275668</v>
      </c>
      <c r="I57" s="68">
        <v>-75.7</v>
      </c>
    </row>
    <row r="58" spans="1:9" ht="25.5" x14ac:dyDescent="0.2">
      <c r="A58" s="7" t="s">
        <v>21</v>
      </c>
      <c r="B58" s="67">
        <f>$59:$59+$60:$60+$61:$61</f>
        <v>21221</v>
      </c>
      <c r="C58" s="67">
        <f>$59:$59+$60:$60+$61:$61</f>
        <v>1768</v>
      </c>
      <c r="D58" s="67">
        <f>$59:$59+$60:$60+$61:$61</f>
        <v>592.20000000000005</v>
      </c>
      <c r="E58" s="65">
        <f>$D:$D/$B:$B*100</f>
        <v>2.7906319212101223</v>
      </c>
      <c r="F58" s="65">
        <f>$D:$D/$C:$C*100</f>
        <v>33.495475113122176</v>
      </c>
      <c r="G58" s="67">
        <f>$59:$59+$60:$60+$61:$61</f>
        <v>537.6</v>
      </c>
      <c r="H58" s="65">
        <f>$D:$D/$G:$G*100</f>
        <v>110.15625</v>
      </c>
      <c r="I58" s="67">
        <f>$59:$59+$60:$60+$61:$61</f>
        <v>592.20000000000005</v>
      </c>
    </row>
    <row r="59" spans="1:9" ht="30" customHeight="1" x14ac:dyDescent="0.2">
      <c r="A59" s="3" t="s">
        <v>147</v>
      </c>
      <c r="B59" s="70">
        <v>0</v>
      </c>
      <c r="C59" s="70">
        <v>0</v>
      </c>
      <c r="D59" s="70">
        <v>0</v>
      </c>
      <c r="E59" s="66">
        <v>0</v>
      </c>
      <c r="F59" s="66">
        <v>0</v>
      </c>
      <c r="G59" s="70">
        <v>0</v>
      </c>
      <c r="H59" s="66">
        <v>0</v>
      </c>
      <c r="I59" s="70">
        <v>0</v>
      </c>
    </row>
    <row r="60" spans="1:9" ht="38.25" x14ac:dyDescent="0.2">
      <c r="A60" s="3" t="s">
        <v>22</v>
      </c>
      <c r="B60" s="70">
        <v>19021</v>
      </c>
      <c r="C60" s="70">
        <v>1585</v>
      </c>
      <c r="D60" s="70">
        <v>537.5</v>
      </c>
      <c r="E60" s="66">
        <f t="shared" ref="E60:E65" si="20">$D:$D/$B:$B*100</f>
        <v>2.8258240891646076</v>
      </c>
      <c r="F60" s="66">
        <f t="shared" ref="F60:F66" si="21">$D:$D/$C:$C*100</f>
        <v>33.911671924290218</v>
      </c>
      <c r="G60" s="69">
        <v>427.3</v>
      </c>
      <c r="H60" s="66">
        <f t="shared" ref="H60:H66" si="22">$D:$D/$G:$G*100</f>
        <v>125.78984320149777</v>
      </c>
      <c r="I60" s="70">
        <v>537.5</v>
      </c>
    </row>
    <row r="61" spans="1:9" ht="14.25" customHeight="1" x14ac:dyDescent="0.2">
      <c r="A61" s="3" t="s">
        <v>23</v>
      </c>
      <c r="B61" s="69">
        <v>2200</v>
      </c>
      <c r="C61" s="69">
        <v>183</v>
      </c>
      <c r="D61" s="69">
        <v>54.7</v>
      </c>
      <c r="E61" s="66">
        <f t="shared" si="20"/>
        <v>2.4863636363636363</v>
      </c>
      <c r="F61" s="66">
        <f t="shared" si="21"/>
        <v>29.890710382513664</v>
      </c>
      <c r="G61" s="69">
        <v>110.3</v>
      </c>
      <c r="H61" s="66">
        <f t="shared" si="22"/>
        <v>49.592021758839536</v>
      </c>
      <c r="I61" s="69">
        <v>54.7</v>
      </c>
    </row>
    <row r="62" spans="1:9" ht="15.75" x14ac:dyDescent="0.2">
      <c r="A62" s="64" t="s">
        <v>24</v>
      </c>
      <c r="B62" s="67">
        <f>SUM(B63:B87)</f>
        <v>3690.8</v>
      </c>
      <c r="C62" s="67">
        <f>SUM(C63:C87)</f>
        <v>434.7</v>
      </c>
      <c r="D62" s="67">
        <f>SUM(D63:D87)</f>
        <v>489.7</v>
      </c>
      <c r="E62" s="65">
        <f t="shared" si="20"/>
        <v>13.268126151511867</v>
      </c>
      <c r="F62" s="65">
        <f t="shared" si="21"/>
        <v>112.65240395675178</v>
      </c>
      <c r="G62" s="67">
        <f>SUM(G63:G87)</f>
        <v>104.5</v>
      </c>
      <c r="H62" s="65">
        <f t="shared" si="22"/>
        <v>468.61244019138758</v>
      </c>
      <c r="I62" s="67">
        <f>SUM(I63:I87)</f>
        <v>489.7</v>
      </c>
    </row>
    <row r="63" spans="1:9" ht="63.75" x14ac:dyDescent="0.2">
      <c r="A63" s="3" t="s">
        <v>124</v>
      </c>
      <c r="B63" s="70">
        <v>104.8</v>
      </c>
      <c r="C63" s="70">
        <v>5.9</v>
      </c>
      <c r="D63" s="70">
        <v>2.5</v>
      </c>
      <c r="E63" s="66">
        <f t="shared" si="20"/>
        <v>2.385496183206107</v>
      </c>
      <c r="F63" s="66">
        <f t="shared" si="21"/>
        <v>42.372881355932201</v>
      </c>
      <c r="G63" s="70">
        <v>3.5</v>
      </c>
      <c r="H63" s="66">
        <f t="shared" si="22"/>
        <v>71.428571428571431</v>
      </c>
      <c r="I63" s="70">
        <v>2.5</v>
      </c>
    </row>
    <row r="64" spans="1:9" ht="107.25" customHeight="1" x14ac:dyDescent="0.2">
      <c r="A64" s="3" t="s">
        <v>114</v>
      </c>
      <c r="B64" s="69">
        <v>415</v>
      </c>
      <c r="C64" s="69">
        <v>20.5</v>
      </c>
      <c r="D64" s="69">
        <v>27.8</v>
      </c>
      <c r="E64" s="66">
        <f t="shared" si="20"/>
        <v>6.6987951807228914</v>
      </c>
      <c r="F64" s="66">
        <f t="shared" si="21"/>
        <v>135.60975609756099</v>
      </c>
      <c r="G64" s="69">
        <v>21</v>
      </c>
      <c r="H64" s="66">
        <f t="shared" si="22"/>
        <v>132.38095238095238</v>
      </c>
      <c r="I64" s="69">
        <v>27.8</v>
      </c>
    </row>
    <row r="65" spans="1:9" ht="87" customHeight="1" x14ac:dyDescent="0.2">
      <c r="A65" s="3" t="s">
        <v>130</v>
      </c>
      <c r="B65" s="69">
        <v>123</v>
      </c>
      <c r="C65" s="69">
        <v>5</v>
      </c>
      <c r="D65" s="69">
        <v>1</v>
      </c>
      <c r="E65" s="66">
        <f t="shared" si="20"/>
        <v>0.81300813008130091</v>
      </c>
      <c r="F65" s="66">
        <f t="shared" si="21"/>
        <v>20</v>
      </c>
      <c r="G65" s="69">
        <v>4.0999999999999996</v>
      </c>
      <c r="H65" s="66">
        <f t="shared" si="22"/>
        <v>24.390243902439028</v>
      </c>
      <c r="I65" s="69">
        <v>1</v>
      </c>
    </row>
    <row r="66" spans="1:9" ht="94.5" customHeight="1" x14ac:dyDescent="0.2">
      <c r="A66" s="3" t="s">
        <v>129</v>
      </c>
      <c r="B66" s="69">
        <v>20</v>
      </c>
      <c r="C66" s="69">
        <v>4</v>
      </c>
      <c r="D66" s="69">
        <v>2</v>
      </c>
      <c r="E66" s="66">
        <v>0.81300813008130091</v>
      </c>
      <c r="F66" s="66">
        <f t="shared" si="21"/>
        <v>50</v>
      </c>
      <c r="G66" s="69">
        <v>4.5</v>
      </c>
      <c r="H66" s="66">
        <f t="shared" si="22"/>
        <v>44.444444444444443</v>
      </c>
      <c r="I66" s="69">
        <v>2</v>
      </c>
    </row>
    <row r="67" spans="1:9" ht="94.5" customHeight="1" x14ac:dyDescent="0.2">
      <c r="A67" s="4" t="s">
        <v>141</v>
      </c>
      <c r="B67" s="69">
        <v>0</v>
      </c>
      <c r="C67" s="69">
        <v>0</v>
      </c>
      <c r="D67" s="69">
        <v>0</v>
      </c>
      <c r="E67" s="66">
        <v>0</v>
      </c>
      <c r="F67" s="66">
        <v>0</v>
      </c>
      <c r="G67" s="69">
        <v>0</v>
      </c>
      <c r="H67" s="66">
        <v>0</v>
      </c>
      <c r="I67" s="69">
        <v>0</v>
      </c>
    </row>
    <row r="68" spans="1:9" ht="85.5" customHeight="1" x14ac:dyDescent="0.2">
      <c r="A68" s="4" t="s">
        <v>127</v>
      </c>
      <c r="B68" s="69">
        <v>0</v>
      </c>
      <c r="C68" s="69">
        <v>0</v>
      </c>
      <c r="D68" s="69">
        <v>0</v>
      </c>
      <c r="E68" s="66">
        <v>0</v>
      </c>
      <c r="F68" s="66">
        <v>0</v>
      </c>
      <c r="G68" s="69">
        <v>0</v>
      </c>
      <c r="H68" s="66">
        <v>0</v>
      </c>
      <c r="I68" s="69">
        <v>0</v>
      </c>
    </row>
    <row r="69" spans="1:9" ht="84.75" customHeight="1" x14ac:dyDescent="0.2">
      <c r="A69" s="4" t="s">
        <v>142</v>
      </c>
      <c r="B69" s="69">
        <v>0</v>
      </c>
      <c r="C69" s="69">
        <v>0</v>
      </c>
      <c r="D69" s="69">
        <v>0</v>
      </c>
      <c r="E69" s="66">
        <v>0</v>
      </c>
      <c r="F69" s="66">
        <v>0</v>
      </c>
      <c r="G69" s="69">
        <v>0</v>
      </c>
      <c r="H69" s="66">
        <v>0</v>
      </c>
      <c r="I69" s="69">
        <v>0</v>
      </c>
    </row>
    <row r="70" spans="1:9" ht="106.5" customHeight="1" x14ac:dyDescent="0.2">
      <c r="A70" s="4" t="s">
        <v>115</v>
      </c>
      <c r="B70" s="69">
        <v>240</v>
      </c>
      <c r="C70" s="69">
        <v>2</v>
      </c>
      <c r="D70" s="69">
        <v>1</v>
      </c>
      <c r="E70" s="66">
        <f>$D:$D/$B:$B*100</f>
        <v>0.41666666666666669</v>
      </c>
      <c r="F70" s="66">
        <f>$D:$D/$C:$C*100</f>
        <v>50</v>
      </c>
      <c r="G70" s="69">
        <v>4.5</v>
      </c>
      <c r="H70" s="66">
        <f>$D:$D/$G:$G*100</f>
        <v>22.222222222222221</v>
      </c>
      <c r="I70" s="69">
        <v>1</v>
      </c>
    </row>
    <row r="71" spans="1:9" ht="118.5" customHeight="1" x14ac:dyDescent="0.2">
      <c r="A71" s="3" t="s">
        <v>116</v>
      </c>
      <c r="B71" s="69">
        <v>10</v>
      </c>
      <c r="C71" s="69">
        <v>1.3</v>
      </c>
      <c r="D71" s="69">
        <v>2.2000000000000002</v>
      </c>
      <c r="E71" s="66">
        <f>$D:$D/$B:$B*100</f>
        <v>22.000000000000004</v>
      </c>
      <c r="F71" s="66">
        <f>$D:$D/$C:$C*100</f>
        <v>169.23076923076923</v>
      </c>
      <c r="G71" s="69">
        <v>-0.2</v>
      </c>
      <c r="H71" s="66">
        <f>$D:$D/$G:$G*100</f>
        <v>-1100</v>
      </c>
      <c r="I71" s="69">
        <v>2.2000000000000002</v>
      </c>
    </row>
    <row r="72" spans="1:9" ht="96" customHeight="1" x14ac:dyDescent="0.2">
      <c r="A72" s="3" t="s">
        <v>139</v>
      </c>
      <c r="B72" s="69">
        <v>0</v>
      </c>
      <c r="C72" s="69">
        <v>0</v>
      </c>
      <c r="D72" s="69">
        <v>0</v>
      </c>
      <c r="E72" s="66">
        <v>0</v>
      </c>
      <c r="F72" s="66">
        <v>0</v>
      </c>
      <c r="G72" s="69">
        <v>0</v>
      </c>
      <c r="H72" s="66">
        <v>0</v>
      </c>
      <c r="I72" s="69">
        <v>0</v>
      </c>
    </row>
    <row r="73" spans="1:9" ht="97.5" customHeight="1" x14ac:dyDescent="0.2">
      <c r="A73" s="3" t="s">
        <v>128</v>
      </c>
      <c r="B73" s="69">
        <v>0</v>
      </c>
      <c r="C73" s="69">
        <v>0</v>
      </c>
      <c r="D73" s="69">
        <v>1</v>
      </c>
      <c r="E73" s="66">
        <v>0</v>
      </c>
      <c r="F73" s="66">
        <v>0</v>
      </c>
      <c r="G73" s="69">
        <v>0</v>
      </c>
      <c r="H73" s="66">
        <v>0</v>
      </c>
      <c r="I73" s="69">
        <v>1</v>
      </c>
    </row>
    <row r="74" spans="1:9" ht="114.75" customHeight="1" x14ac:dyDescent="0.2">
      <c r="A74" s="3" t="s">
        <v>143</v>
      </c>
      <c r="B74" s="69">
        <v>0</v>
      </c>
      <c r="C74" s="69">
        <v>0</v>
      </c>
      <c r="D74" s="69">
        <v>0</v>
      </c>
      <c r="E74" s="66">
        <v>0</v>
      </c>
      <c r="F74" s="66">
        <v>0</v>
      </c>
      <c r="G74" s="69">
        <v>0</v>
      </c>
      <c r="H74" s="66">
        <v>0</v>
      </c>
      <c r="I74" s="69">
        <v>0</v>
      </c>
    </row>
    <row r="75" spans="1:9" ht="90" customHeight="1" x14ac:dyDescent="0.2">
      <c r="A75" s="3" t="s">
        <v>131</v>
      </c>
      <c r="B75" s="69">
        <v>207</v>
      </c>
      <c r="C75" s="69">
        <v>5</v>
      </c>
      <c r="D75" s="69">
        <v>6.5</v>
      </c>
      <c r="E75" s="66">
        <f>$D:$D/$B:$B*100</f>
        <v>3.1400966183574881</v>
      </c>
      <c r="F75" s="66">
        <f>$D:$D/$C:$C*100</f>
        <v>130</v>
      </c>
      <c r="G75" s="69">
        <v>2.4</v>
      </c>
      <c r="H75" s="66">
        <f>$D:$D/$G:$G*100</f>
        <v>270.83333333333337</v>
      </c>
      <c r="I75" s="69">
        <v>6.5</v>
      </c>
    </row>
    <row r="76" spans="1:9" ht="91.5" customHeight="1" x14ac:dyDescent="0.2">
      <c r="A76" s="3" t="s">
        <v>117</v>
      </c>
      <c r="B76" s="69">
        <v>1520</v>
      </c>
      <c r="C76" s="69">
        <v>381</v>
      </c>
      <c r="D76" s="69">
        <v>431.7</v>
      </c>
      <c r="E76" s="66">
        <f>$D:$D/$B:$B*100</f>
        <v>28.401315789473685</v>
      </c>
      <c r="F76" s="66">
        <f>$D:$D/$C:$C*100</f>
        <v>113.30708661417323</v>
      </c>
      <c r="G76" s="69">
        <v>23</v>
      </c>
      <c r="H76" s="66">
        <f>$D:$D/$G:$G*100</f>
        <v>1876.9565217391303</v>
      </c>
      <c r="I76" s="69">
        <v>431.7</v>
      </c>
    </row>
    <row r="77" spans="1:9" ht="61.5" customHeight="1" x14ac:dyDescent="0.2">
      <c r="A77" s="3" t="s">
        <v>118</v>
      </c>
      <c r="B77" s="69">
        <v>300</v>
      </c>
      <c r="C77" s="69">
        <v>10</v>
      </c>
      <c r="D77" s="69">
        <v>14</v>
      </c>
      <c r="E77" s="66">
        <f>$D:$D/$B:$B*100</f>
        <v>4.666666666666667</v>
      </c>
      <c r="F77" s="66">
        <f>$D:$D/$C:$C*100</f>
        <v>140</v>
      </c>
      <c r="G77" s="69">
        <v>40.200000000000003</v>
      </c>
      <c r="H77" s="66">
        <f>$D:$D/$G:$G*100</f>
        <v>34.825870646766163</v>
      </c>
      <c r="I77" s="69">
        <v>14</v>
      </c>
    </row>
    <row r="78" spans="1:9" ht="85.5" customHeight="1" x14ac:dyDescent="0.2">
      <c r="A78" s="3" t="s">
        <v>153</v>
      </c>
      <c r="B78" s="69">
        <v>700</v>
      </c>
      <c r="C78" s="69">
        <v>0</v>
      </c>
      <c r="D78" s="69">
        <v>0</v>
      </c>
      <c r="E78" s="66">
        <f>$D:$D/$B:$B*100</f>
        <v>0</v>
      </c>
      <c r="F78" s="66">
        <v>0</v>
      </c>
      <c r="G78" s="69">
        <v>0</v>
      </c>
      <c r="H78" s="66">
        <v>0</v>
      </c>
      <c r="I78" s="69">
        <v>0</v>
      </c>
    </row>
    <row r="79" spans="1:9" ht="95.25" customHeight="1" x14ac:dyDescent="0.2">
      <c r="A79" s="3" t="s">
        <v>154</v>
      </c>
      <c r="B79" s="69">
        <v>0</v>
      </c>
      <c r="C79" s="69">
        <v>0</v>
      </c>
      <c r="D79" s="69">
        <v>0</v>
      </c>
      <c r="E79" s="66">
        <v>0</v>
      </c>
      <c r="F79" s="66">
        <v>0</v>
      </c>
      <c r="G79" s="69">
        <v>0</v>
      </c>
      <c r="H79" s="66">
        <v>0</v>
      </c>
      <c r="I79" s="69">
        <v>0</v>
      </c>
    </row>
    <row r="80" spans="1:9" ht="54" customHeight="1" x14ac:dyDescent="0.2">
      <c r="A80" s="3" t="s">
        <v>122</v>
      </c>
      <c r="B80" s="69">
        <v>0</v>
      </c>
      <c r="C80" s="69">
        <v>0</v>
      </c>
      <c r="D80" s="69">
        <v>0</v>
      </c>
      <c r="E80" s="66">
        <v>0</v>
      </c>
      <c r="F80" s="66">
        <v>0</v>
      </c>
      <c r="G80" s="69">
        <v>0</v>
      </c>
      <c r="H80" s="66">
        <v>0</v>
      </c>
      <c r="I80" s="69">
        <v>0</v>
      </c>
    </row>
    <row r="81" spans="1:12" ht="85.5" customHeight="1" x14ac:dyDescent="0.2">
      <c r="A81" s="3" t="s">
        <v>123</v>
      </c>
      <c r="B81" s="69">
        <v>40.5</v>
      </c>
      <c r="C81" s="69">
        <v>0</v>
      </c>
      <c r="D81" s="69">
        <v>0</v>
      </c>
      <c r="E81" s="66">
        <f>$D:$D/$B:$B*100</f>
        <v>0</v>
      </c>
      <c r="F81" s="66">
        <v>0</v>
      </c>
      <c r="G81" s="69">
        <v>0</v>
      </c>
      <c r="H81" s="66" t="e">
        <f>$D:$D/$G:$G*100</f>
        <v>#DIV/0!</v>
      </c>
      <c r="I81" s="69">
        <v>0</v>
      </c>
    </row>
    <row r="82" spans="1:12" ht="60.75" customHeight="1" x14ac:dyDescent="0.2">
      <c r="A82" s="3" t="s">
        <v>157</v>
      </c>
      <c r="B82" s="69">
        <v>0</v>
      </c>
      <c r="C82" s="69">
        <v>0</v>
      </c>
      <c r="D82" s="69">
        <v>0</v>
      </c>
      <c r="E82" s="66">
        <v>0</v>
      </c>
      <c r="F82" s="66">
        <v>0</v>
      </c>
      <c r="G82" s="69">
        <v>0</v>
      </c>
      <c r="H82" s="66">
        <v>0</v>
      </c>
      <c r="I82" s="69">
        <v>0</v>
      </c>
    </row>
    <row r="83" spans="1:12" ht="62.25" customHeight="1" x14ac:dyDescent="0.2">
      <c r="A83" s="3" t="s">
        <v>119</v>
      </c>
      <c r="B83" s="69">
        <v>10.5</v>
      </c>
      <c r="C83" s="69">
        <v>0</v>
      </c>
      <c r="D83" s="69">
        <v>0</v>
      </c>
      <c r="E83" s="66">
        <v>0</v>
      </c>
      <c r="F83" s="66">
        <v>0</v>
      </c>
      <c r="G83" s="69">
        <v>0</v>
      </c>
      <c r="H83" s="66">
        <v>0</v>
      </c>
      <c r="I83" s="69">
        <v>0</v>
      </c>
    </row>
    <row r="84" spans="1:12" ht="79.5" customHeight="1" x14ac:dyDescent="0.2">
      <c r="A84" s="3" t="s">
        <v>121</v>
      </c>
      <c r="B84" s="69">
        <v>0</v>
      </c>
      <c r="C84" s="69">
        <v>0</v>
      </c>
      <c r="D84" s="69">
        <v>0</v>
      </c>
      <c r="E84" s="66">
        <v>0</v>
      </c>
      <c r="F84" s="66">
        <v>0</v>
      </c>
      <c r="G84" s="69">
        <v>1.5</v>
      </c>
      <c r="H84" s="66">
        <f>$D:$D/$G:$G*100</f>
        <v>0</v>
      </c>
      <c r="I84" s="69">
        <v>0</v>
      </c>
    </row>
    <row r="85" spans="1:12" ht="80.25" customHeight="1" x14ac:dyDescent="0.2">
      <c r="A85" s="3" t="s">
        <v>120</v>
      </c>
      <c r="B85" s="69">
        <v>0</v>
      </c>
      <c r="C85" s="69">
        <v>0</v>
      </c>
      <c r="D85" s="69">
        <v>0</v>
      </c>
      <c r="E85" s="66">
        <v>0</v>
      </c>
      <c r="F85" s="66">
        <v>0</v>
      </c>
      <c r="G85" s="69">
        <v>0</v>
      </c>
      <c r="H85" s="66">
        <v>0</v>
      </c>
      <c r="I85" s="69">
        <v>0</v>
      </c>
      <c r="L85" s="33"/>
    </row>
    <row r="86" spans="1:12" ht="109.5" customHeight="1" x14ac:dyDescent="0.2">
      <c r="A86" s="3" t="s">
        <v>126</v>
      </c>
      <c r="B86" s="69">
        <v>0</v>
      </c>
      <c r="C86" s="69">
        <v>0</v>
      </c>
      <c r="D86" s="69">
        <v>0</v>
      </c>
      <c r="E86" s="66">
        <v>0</v>
      </c>
      <c r="F86" s="66">
        <v>0</v>
      </c>
      <c r="G86" s="69">
        <v>0</v>
      </c>
      <c r="H86" s="66">
        <v>0</v>
      </c>
      <c r="I86" s="69">
        <v>0</v>
      </c>
      <c r="L86" s="33"/>
    </row>
    <row r="87" spans="1:12" ht="72.75" customHeight="1" x14ac:dyDescent="0.2">
      <c r="A87" s="3" t="s">
        <v>125</v>
      </c>
      <c r="B87" s="69">
        <v>0</v>
      </c>
      <c r="C87" s="69">
        <v>0</v>
      </c>
      <c r="D87" s="69">
        <v>0</v>
      </c>
      <c r="E87" s="66">
        <v>0</v>
      </c>
      <c r="F87" s="66">
        <v>0</v>
      </c>
      <c r="G87" s="69">
        <v>0</v>
      </c>
      <c r="H87" s="66">
        <v>0</v>
      </c>
      <c r="I87" s="69">
        <v>0</v>
      </c>
      <c r="L87" s="33"/>
    </row>
    <row r="88" spans="1:12" ht="15.75" x14ac:dyDescent="0.2">
      <c r="A88" s="5" t="s">
        <v>25</v>
      </c>
      <c r="B88" s="68">
        <v>0</v>
      </c>
      <c r="C88" s="68">
        <v>0</v>
      </c>
      <c r="D88" s="68">
        <v>555.20000000000005</v>
      </c>
      <c r="E88" s="65">
        <v>0</v>
      </c>
      <c r="F88" s="65">
        <v>0</v>
      </c>
      <c r="G88" s="68">
        <v>-39.299999999999997</v>
      </c>
      <c r="H88" s="65">
        <f>$D:$D/$G:$G*100</f>
        <v>-1412.7226463104328</v>
      </c>
      <c r="I88" s="68">
        <v>555.20000000000005</v>
      </c>
    </row>
    <row r="89" spans="1:12" ht="15.75" x14ac:dyDescent="0.2">
      <c r="A89" s="7" t="s">
        <v>26</v>
      </c>
      <c r="B89" s="67">
        <f>B88+B62+B58+B54+B45+B42+B38+B33+B25+B7+B55+B56+B57+B20</f>
        <v>1051197.5</v>
      </c>
      <c r="C89" s="67">
        <f>C88+C62+C58+C54+C45+C42+C38+C33+C25+C7+C55+C56+C57+C20</f>
        <v>56417.899999999994</v>
      </c>
      <c r="D89" s="67">
        <f>D88+D62+D58+D54+D45+D42+D38+D33+D25+D7+D55+D56+D57+D20</f>
        <v>61242</v>
      </c>
      <c r="E89" s="65">
        <f t="shared" ref="E89:E95" si="23">$D:$D/$B:$B*100</f>
        <v>5.8259270974293607</v>
      </c>
      <c r="F89" s="65">
        <f>$D:$D/$C:$C*100</f>
        <v>108.55065502260808</v>
      </c>
      <c r="G89" s="67">
        <f>G88+G62+G58+G54+G45+G42+G38+G33+G25+G7+G55+G56+G57+G20</f>
        <v>53531.200000000012</v>
      </c>
      <c r="H89" s="65">
        <f>$D:$D/$G:$G*100</f>
        <v>114.40431000986338</v>
      </c>
      <c r="I89" s="67">
        <f>I88+I62+I58+I54+I45+I42+I38+I33+I25+I7+I55+I56+I57+I20</f>
        <v>61242</v>
      </c>
    </row>
    <row r="90" spans="1:12" ht="15.75" x14ac:dyDescent="0.2">
      <c r="A90" s="7" t="s">
        <v>27</v>
      </c>
      <c r="B90" s="67">
        <f>B91+B96+B97+B98+B99</f>
        <v>2588302.2999999998</v>
      </c>
      <c r="C90" s="67">
        <f>C91+C96+C97+C98+C99</f>
        <v>28621.200000000001</v>
      </c>
      <c r="D90" s="67">
        <f>D91+D96+D97+D98+D99</f>
        <v>-241806.40000000002</v>
      </c>
      <c r="E90" s="65">
        <f t="shared" si="23"/>
        <v>-9.3422781411583973</v>
      </c>
      <c r="F90" s="65">
        <f>$D:$D/$C:$C*100</f>
        <v>-844.85067013262892</v>
      </c>
      <c r="G90" s="67">
        <f>G91+G96+G97+G98+G99</f>
        <v>-683991</v>
      </c>
      <c r="H90" s="65">
        <f>$D:$D/$G:$G*100</f>
        <v>35.352278027050069</v>
      </c>
      <c r="I90" s="67">
        <f>I91+I96+I97+I98+I99</f>
        <v>-241806.40000000002</v>
      </c>
    </row>
    <row r="91" spans="1:12" ht="25.5" x14ac:dyDescent="0.2">
      <c r="A91" s="7" t="s">
        <v>28</v>
      </c>
      <c r="B91" s="67">
        <f>SUM(B92:B95)</f>
        <v>2583747.5</v>
      </c>
      <c r="C91" s="67">
        <f>SUM(C92:C95)</f>
        <v>28621.200000000001</v>
      </c>
      <c r="D91" s="67">
        <f>SUM(D92:D95)</f>
        <v>28621.200000000001</v>
      </c>
      <c r="E91" s="65">
        <f t="shared" si="23"/>
        <v>1.1077398236476281</v>
      </c>
      <c r="F91" s="65">
        <f>$D:$D/$C:$C*100</f>
        <v>100</v>
      </c>
      <c r="G91" s="67">
        <f>SUM(G92:G95)</f>
        <v>78145.900000000009</v>
      </c>
      <c r="H91" s="65">
        <f>$D:$D/$G:$G*100</f>
        <v>36.625337989581027</v>
      </c>
      <c r="I91" s="67">
        <f>SUM(I92:I95)</f>
        <v>28621.200000000001</v>
      </c>
    </row>
    <row r="92" spans="1:12" ht="15.75" x14ac:dyDescent="0.2">
      <c r="A92" s="3" t="s">
        <v>29</v>
      </c>
      <c r="B92" s="69">
        <v>665164</v>
      </c>
      <c r="C92" s="69">
        <v>0</v>
      </c>
      <c r="D92" s="69">
        <v>0</v>
      </c>
      <c r="E92" s="66">
        <f t="shared" si="23"/>
        <v>0</v>
      </c>
      <c r="F92" s="66">
        <v>0</v>
      </c>
      <c r="G92" s="69">
        <v>50000</v>
      </c>
      <c r="H92" s="66">
        <f>$D:$D/$G:$G*100</f>
        <v>0</v>
      </c>
      <c r="I92" s="69">
        <v>0</v>
      </c>
    </row>
    <row r="93" spans="1:12" ht="15.75" x14ac:dyDescent="0.2">
      <c r="A93" s="3" t="s">
        <v>30</v>
      </c>
      <c r="B93" s="69">
        <v>615875.19999999995</v>
      </c>
      <c r="C93" s="69">
        <v>0</v>
      </c>
      <c r="D93" s="69">
        <v>0</v>
      </c>
      <c r="E93" s="66">
        <f t="shared" si="23"/>
        <v>0</v>
      </c>
      <c r="F93" s="66">
        <v>0</v>
      </c>
      <c r="G93" s="69">
        <v>0</v>
      </c>
      <c r="H93" s="66">
        <v>0</v>
      </c>
      <c r="I93" s="69">
        <v>0</v>
      </c>
    </row>
    <row r="94" spans="1:12" ht="15.75" x14ac:dyDescent="0.2">
      <c r="A94" s="3" t="s">
        <v>31</v>
      </c>
      <c r="B94" s="69">
        <v>1194547.5</v>
      </c>
      <c r="C94" s="69">
        <v>28621.200000000001</v>
      </c>
      <c r="D94" s="69">
        <v>28621.200000000001</v>
      </c>
      <c r="E94" s="66">
        <f t="shared" si="23"/>
        <v>2.3959867648628457</v>
      </c>
      <c r="F94" s="66">
        <f>$D:$D/$C:$C*100</f>
        <v>100</v>
      </c>
      <c r="G94" s="69">
        <v>27106.1</v>
      </c>
      <c r="H94" s="66">
        <f>$D:$D/$G:$G*100</f>
        <v>105.58951675084207</v>
      </c>
      <c r="I94" s="69">
        <v>28621.200000000001</v>
      </c>
    </row>
    <row r="95" spans="1:12" ht="15.75" x14ac:dyDescent="0.2">
      <c r="A95" s="3" t="s">
        <v>138</v>
      </c>
      <c r="B95" s="69">
        <v>108160.8</v>
      </c>
      <c r="C95" s="69">
        <v>0</v>
      </c>
      <c r="D95" s="69">
        <v>0</v>
      </c>
      <c r="E95" s="66">
        <f t="shared" si="23"/>
        <v>0</v>
      </c>
      <c r="F95" s="66">
        <v>0</v>
      </c>
      <c r="G95" s="69">
        <v>1039.8</v>
      </c>
      <c r="H95" s="66">
        <v>0</v>
      </c>
      <c r="I95" s="69">
        <v>0</v>
      </c>
    </row>
    <row r="96" spans="1:12" ht="30" customHeight="1" x14ac:dyDescent="0.2">
      <c r="A96" s="7" t="s">
        <v>108</v>
      </c>
      <c r="B96" s="68">
        <v>0</v>
      </c>
      <c r="C96" s="68">
        <v>0</v>
      </c>
      <c r="D96" s="68">
        <v>0</v>
      </c>
      <c r="E96" s="65">
        <v>0</v>
      </c>
      <c r="F96" s="65">
        <v>0</v>
      </c>
      <c r="G96" s="68">
        <v>0</v>
      </c>
      <c r="H96" s="65">
        <v>0</v>
      </c>
      <c r="I96" s="68">
        <v>0</v>
      </c>
    </row>
    <row r="97" spans="1:9" ht="30" customHeight="1" x14ac:dyDescent="0.2">
      <c r="A97" s="7" t="s">
        <v>110</v>
      </c>
      <c r="B97" s="68">
        <v>4554.8</v>
      </c>
      <c r="C97" s="68">
        <v>0</v>
      </c>
      <c r="D97" s="68">
        <v>0</v>
      </c>
      <c r="E97" s="65">
        <v>0</v>
      </c>
      <c r="F97" s="65">
        <v>0</v>
      </c>
      <c r="G97" s="68">
        <v>0</v>
      </c>
      <c r="H97" s="65">
        <v>0</v>
      </c>
      <c r="I97" s="68">
        <v>0</v>
      </c>
    </row>
    <row r="98" spans="1:9" ht="66.75" customHeight="1" x14ac:dyDescent="0.2">
      <c r="A98" s="7" t="s">
        <v>106</v>
      </c>
      <c r="B98" s="68">
        <v>0</v>
      </c>
      <c r="C98" s="68">
        <v>0</v>
      </c>
      <c r="D98" s="68">
        <v>-0.2</v>
      </c>
      <c r="E98" s="65">
        <v>0</v>
      </c>
      <c r="F98" s="65">
        <v>0</v>
      </c>
      <c r="G98" s="68">
        <v>133.80000000000001</v>
      </c>
      <c r="H98" s="65">
        <f>$D:$D/$G:$G*100</f>
        <v>-0.14947683109118087</v>
      </c>
      <c r="I98" s="68">
        <v>-0.2</v>
      </c>
    </row>
    <row r="99" spans="1:9" ht="24.75" customHeight="1" x14ac:dyDescent="0.2">
      <c r="A99" s="7" t="s">
        <v>33</v>
      </c>
      <c r="B99" s="68">
        <v>0</v>
      </c>
      <c r="C99" s="68">
        <v>0</v>
      </c>
      <c r="D99" s="68">
        <v>-270427.40000000002</v>
      </c>
      <c r="E99" s="65">
        <v>0</v>
      </c>
      <c r="F99" s="65">
        <v>0</v>
      </c>
      <c r="G99" s="68">
        <v>-762270.7</v>
      </c>
      <c r="H99" s="65">
        <f>$D:$D/$G:$G*100</f>
        <v>35.476557081362309</v>
      </c>
      <c r="I99" s="68">
        <v>-270427.40000000002</v>
      </c>
    </row>
    <row r="100" spans="1:9" ht="18.75" customHeight="1" x14ac:dyDescent="0.2">
      <c r="A100" s="5" t="s">
        <v>32</v>
      </c>
      <c r="B100" s="67">
        <f>B90+B89</f>
        <v>3639499.8</v>
      </c>
      <c r="C100" s="67">
        <f t="shared" ref="C100:D100" si="24">C90+C89</f>
        <v>85039.099999999991</v>
      </c>
      <c r="D100" s="67">
        <f t="shared" si="24"/>
        <v>-180564.40000000002</v>
      </c>
      <c r="E100" s="65">
        <f>$D:$D/$B:$B*100</f>
        <v>-4.9612422014695543</v>
      </c>
      <c r="F100" s="65">
        <f>$D:$D/$C:$C*100</f>
        <v>-212.33103360689381</v>
      </c>
      <c r="G100" s="67">
        <f t="shared" ref="G100" si="25">G90+G89</f>
        <v>-630459.80000000005</v>
      </c>
      <c r="H100" s="65">
        <f>$D:$D/$G:$G*100</f>
        <v>28.640113136475954</v>
      </c>
      <c r="I100" s="67">
        <f t="shared" ref="I100" si="26">I90+I89</f>
        <v>-180564.40000000002</v>
      </c>
    </row>
    <row r="101" spans="1:9" ht="24" customHeight="1" x14ac:dyDescent="0.2">
      <c r="A101" s="72" t="s">
        <v>34</v>
      </c>
      <c r="B101" s="73"/>
      <c r="C101" s="73"/>
      <c r="D101" s="73"/>
      <c r="E101" s="73"/>
      <c r="F101" s="73"/>
      <c r="G101" s="73"/>
      <c r="H101" s="73"/>
      <c r="I101" s="74"/>
    </row>
    <row r="102" spans="1:9" ht="14.25" x14ac:dyDescent="0.2">
      <c r="A102" s="9" t="s">
        <v>35</v>
      </c>
      <c r="B102" s="53">
        <f>B103+B104+B105+B106+B107+B108+B109+B110</f>
        <v>521716</v>
      </c>
      <c r="C102" s="53">
        <f>C103+C104+C105+C106+C107+C108+C109+C110</f>
        <v>20348.899999999998</v>
      </c>
      <c r="D102" s="53">
        <f>D103+D104+D105+D106+D107+D108+D109+D110</f>
        <v>11988.9</v>
      </c>
      <c r="E102" s="25">
        <f t="shared" ref="E102:E107" si="27">$D:$D/$B:$B*100</f>
        <v>2.2979743768640408</v>
      </c>
      <c r="F102" s="25">
        <f>$D:$D/$C:$C*100</f>
        <v>58.916698199902704</v>
      </c>
      <c r="G102" s="53">
        <f>G103+G104+G105+G106+G107+G108+G109+G110</f>
        <v>8291.2000000000007</v>
      </c>
      <c r="H102" s="25">
        <f>$D:$D/$G:$G*100</f>
        <v>144.59788691624854</v>
      </c>
      <c r="I102" s="53">
        <f>I103+I104+I105+I106+I107+I108+I109+I110</f>
        <v>11988.9</v>
      </c>
    </row>
    <row r="103" spans="1:9" x14ac:dyDescent="0.2">
      <c r="A103" s="10" t="s">
        <v>36</v>
      </c>
      <c r="B103" s="54">
        <v>3290.1</v>
      </c>
      <c r="C103" s="54">
        <v>135.6</v>
      </c>
      <c r="D103" s="54">
        <v>57.9</v>
      </c>
      <c r="E103" s="28">
        <f t="shared" si="27"/>
        <v>1.7598249293334547</v>
      </c>
      <c r="F103" s="28">
        <f>$D:$D/$C:$C*100</f>
        <v>42.69911504424779</v>
      </c>
      <c r="G103" s="54">
        <v>96.5</v>
      </c>
      <c r="H103" s="28">
        <f>$D:$D/$G:$G*100</f>
        <v>60</v>
      </c>
      <c r="I103" s="54">
        <v>57.9</v>
      </c>
    </row>
    <row r="104" spans="1:9" ht="14.25" customHeight="1" x14ac:dyDescent="0.2">
      <c r="A104" s="10" t="s">
        <v>37</v>
      </c>
      <c r="B104" s="54">
        <v>9743</v>
      </c>
      <c r="C104" s="54">
        <v>582.1</v>
      </c>
      <c r="D104" s="54">
        <v>368.7</v>
      </c>
      <c r="E104" s="28">
        <f t="shared" si="27"/>
        <v>3.7842553628245921</v>
      </c>
      <c r="F104" s="28">
        <f>$D:$D/$C:$C*100</f>
        <v>63.339632365572918</v>
      </c>
      <c r="G104" s="54">
        <v>362.6</v>
      </c>
      <c r="H104" s="28">
        <f>$D:$D/$G:$G*100</f>
        <v>101.68229453943738</v>
      </c>
      <c r="I104" s="54">
        <v>368.7</v>
      </c>
    </row>
    <row r="105" spans="1:9" ht="25.5" x14ac:dyDescent="0.2">
      <c r="A105" s="10" t="s">
        <v>38</v>
      </c>
      <c r="B105" s="54">
        <v>77589.8</v>
      </c>
      <c r="C105" s="54">
        <v>5307</v>
      </c>
      <c r="D105" s="54">
        <v>3228.7</v>
      </c>
      <c r="E105" s="28">
        <f t="shared" si="27"/>
        <v>4.1612428437758568</v>
      </c>
      <c r="F105" s="28">
        <f>$D:$D/$C:$C*100</f>
        <v>60.838515168645181</v>
      </c>
      <c r="G105" s="54">
        <v>1732</v>
      </c>
      <c r="H105" s="28">
        <f>$D:$D/$G:$G*100</f>
        <v>186.41454965357966</v>
      </c>
      <c r="I105" s="54">
        <v>3228.7</v>
      </c>
    </row>
    <row r="106" spans="1:9" x14ac:dyDescent="0.2">
      <c r="A106" s="10" t="s">
        <v>81</v>
      </c>
      <c r="B106" s="52">
        <v>11.3</v>
      </c>
      <c r="C106" s="52">
        <v>0</v>
      </c>
      <c r="D106" s="52">
        <v>0</v>
      </c>
      <c r="E106" s="28">
        <f t="shared" si="27"/>
        <v>0</v>
      </c>
      <c r="F106" s="28">
        <v>0</v>
      </c>
      <c r="G106" s="52">
        <v>0</v>
      </c>
      <c r="H106" s="28">
        <v>0</v>
      </c>
      <c r="I106" s="52">
        <v>0</v>
      </c>
    </row>
    <row r="107" spans="1:9" ht="25.5" x14ac:dyDescent="0.2">
      <c r="A107" s="3" t="s">
        <v>39</v>
      </c>
      <c r="B107" s="54">
        <v>21145</v>
      </c>
      <c r="C107" s="54">
        <v>631.4</v>
      </c>
      <c r="D107" s="54">
        <v>631.20000000000005</v>
      </c>
      <c r="E107" s="28">
        <f t="shared" si="27"/>
        <v>2.9851028611965003</v>
      </c>
      <c r="F107" s="28">
        <f>$D:$D/$C:$C*100</f>
        <v>99.968324358568267</v>
      </c>
      <c r="G107" s="54">
        <v>349.9</v>
      </c>
      <c r="H107" s="28">
        <f>$D:$D/$G:$G*100</f>
        <v>180.39439839954275</v>
      </c>
      <c r="I107" s="54">
        <v>631.20000000000005</v>
      </c>
    </row>
    <row r="108" spans="1:9" x14ac:dyDescent="0.2">
      <c r="A108" s="3" t="s">
        <v>140</v>
      </c>
      <c r="B108" s="54">
        <v>6742.6</v>
      </c>
      <c r="C108" s="54">
        <v>0</v>
      </c>
      <c r="D108" s="54">
        <v>0</v>
      </c>
      <c r="E108" s="28">
        <v>0</v>
      </c>
      <c r="F108" s="28">
        <v>0</v>
      </c>
      <c r="G108" s="54">
        <v>0</v>
      </c>
      <c r="H108" s="28">
        <v>0</v>
      </c>
      <c r="I108" s="54">
        <v>0</v>
      </c>
    </row>
    <row r="109" spans="1:9" x14ac:dyDescent="0.2">
      <c r="A109" s="10" t="s">
        <v>40</v>
      </c>
      <c r="B109" s="54">
        <v>5000</v>
      </c>
      <c r="C109" s="54">
        <v>0</v>
      </c>
      <c r="D109" s="54">
        <v>0</v>
      </c>
      <c r="E109" s="28">
        <f>$D:$D/$B:$B*100</f>
        <v>0</v>
      </c>
      <c r="F109" s="28">
        <v>0</v>
      </c>
      <c r="G109" s="54">
        <v>0</v>
      </c>
      <c r="H109" s="28">
        <v>0</v>
      </c>
      <c r="I109" s="54">
        <v>0</v>
      </c>
    </row>
    <row r="110" spans="1:9" x14ac:dyDescent="0.2">
      <c r="A110" s="3" t="s">
        <v>41</v>
      </c>
      <c r="B110" s="54">
        <v>398194.2</v>
      </c>
      <c r="C110" s="54">
        <v>13692.8</v>
      </c>
      <c r="D110" s="54">
        <v>7702.4</v>
      </c>
      <c r="E110" s="28">
        <f>$D:$D/$B:$B*100</f>
        <v>1.9343325442711119</v>
      </c>
      <c r="F110" s="28">
        <f>$D:$D/$C:$C*100</f>
        <v>56.251460621640568</v>
      </c>
      <c r="G110" s="54">
        <v>5750.2</v>
      </c>
      <c r="H110" s="28">
        <f>$D:$D/$G:$G*100</f>
        <v>133.95012347396613</v>
      </c>
      <c r="I110" s="54">
        <v>7702.4</v>
      </c>
    </row>
    <row r="111" spans="1:9" ht="14.25" x14ac:dyDescent="0.2">
      <c r="A111" s="9" t="s">
        <v>42</v>
      </c>
      <c r="B111" s="51">
        <v>0</v>
      </c>
      <c r="C111" s="51">
        <v>0</v>
      </c>
      <c r="D111" s="51">
        <v>0</v>
      </c>
      <c r="E111" s="25">
        <v>0</v>
      </c>
      <c r="F111" s="25">
        <v>0</v>
      </c>
      <c r="G111" s="51">
        <v>8.6999999999999993</v>
      </c>
      <c r="H111" s="25">
        <f>$D:$D/$G:$G*100</f>
        <v>0</v>
      </c>
      <c r="I111" s="51">
        <v>0</v>
      </c>
    </row>
    <row r="112" spans="1:9" ht="25.5" x14ac:dyDescent="0.2">
      <c r="A112" s="11" t="s">
        <v>43</v>
      </c>
      <c r="B112" s="51">
        <v>19120.099999999999</v>
      </c>
      <c r="C112" s="51">
        <v>622.29999999999995</v>
      </c>
      <c r="D112" s="51">
        <v>442.3</v>
      </c>
      <c r="E112" s="25">
        <f>$D:$D/$B:$B*100</f>
        <v>2.3132724201233259</v>
      </c>
      <c r="F112" s="25">
        <f>$D:$D/$C:$C*100</f>
        <v>71.07504419090472</v>
      </c>
      <c r="G112" s="51">
        <v>211.5</v>
      </c>
      <c r="H112" s="25">
        <f>$D:$D/$G:$G*100</f>
        <v>209.12529550827426</v>
      </c>
      <c r="I112" s="51">
        <v>442.3</v>
      </c>
    </row>
    <row r="113" spans="1:9" ht="14.25" x14ac:dyDescent="0.2">
      <c r="A113" s="9" t="s">
        <v>44</v>
      </c>
      <c r="B113" s="53">
        <f>B114+B115+B116+B117+B118</f>
        <v>320296</v>
      </c>
      <c r="C113" s="53">
        <f t="shared" ref="C113" si="28">C114+C115+C116+C117+C118</f>
        <v>4020</v>
      </c>
      <c r="D113" s="53">
        <f>D114+D115+D116+D117+D118</f>
        <v>3601.6</v>
      </c>
      <c r="E113" s="25">
        <f>$D:$D/$B:$B*100</f>
        <v>1.1244598746159802</v>
      </c>
      <c r="F113" s="25">
        <f>$D:$D/$C:$C*100</f>
        <v>89.592039800995025</v>
      </c>
      <c r="G113" s="53">
        <f>G114+G115+G116+G117+G118</f>
        <v>3517.7</v>
      </c>
      <c r="H113" s="25">
        <f>$D:$D/$G:$G*100</f>
        <v>102.38508116098588</v>
      </c>
      <c r="I113" s="53">
        <f>I114+I115+I116+I117+I118</f>
        <v>3601.6</v>
      </c>
    </row>
    <row r="114" spans="1:9" x14ac:dyDescent="0.2">
      <c r="A114" s="10" t="s">
        <v>145</v>
      </c>
      <c r="B114" s="54">
        <v>5200</v>
      </c>
      <c r="C114" s="54">
        <v>0</v>
      </c>
      <c r="D114" s="54">
        <v>0</v>
      </c>
      <c r="E114" s="28">
        <v>0</v>
      </c>
      <c r="F114" s="28">
        <v>0</v>
      </c>
      <c r="G114" s="54">
        <v>0</v>
      </c>
      <c r="H114" s="28">
        <v>0</v>
      </c>
      <c r="I114" s="54">
        <v>0</v>
      </c>
    </row>
    <row r="115" spans="1:9" x14ac:dyDescent="0.2">
      <c r="A115" s="10" t="s">
        <v>146</v>
      </c>
      <c r="B115" s="54">
        <v>0</v>
      </c>
      <c r="C115" s="54">
        <v>0</v>
      </c>
      <c r="D115" s="54">
        <v>0</v>
      </c>
      <c r="E115" s="28">
        <v>0</v>
      </c>
      <c r="F115" s="28">
        <v>0</v>
      </c>
      <c r="G115" s="54">
        <v>0</v>
      </c>
      <c r="H115" s="28">
        <v>0</v>
      </c>
      <c r="I115" s="54">
        <v>0</v>
      </c>
    </row>
    <row r="116" spans="1:9" x14ac:dyDescent="0.2">
      <c r="A116" s="10" t="s">
        <v>45</v>
      </c>
      <c r="B116" s="54">
        <v>23410.2</v>
      </c>
      <c r="C116" s="54">
        <v>20</v>
      </c>
      <c r="D116" s="54">
        <v>0.7</v>
      </c>
      <c r="E116" s="28">
        <f t="shared" ref="E116:E139" si="29">$D:$D/$B:$B*100</f>
        <v>2.9901495929124909E-3</v>
      </c>
      <c r="F116" s="28">
        <f>$D:$D/$C:$C*100</f>
        <v>3.4999999999999996</v>
      </c>
      <c r="G116" s="54">
        <v>1.5</v>
      </c>
      <c r="H116" s="28">
        <f>$D:$D/$G:$G*100</f>
        <v>46.666666666666664</v>
      </c>
      <c r="I116" s="54">
        <v>0.7</v>
      </c>
    </row>
    <row r="117" spans="1:9" x14ac:dyDescent="0.2">
      <c r="A117" s="12" t="s">
        <v>88</v>
      </c>
      <c r="B117" s="52">
        <v>288493.5</v>
      </c>
      <c r="C117" s="52">
        <v>4000</v>
      </c>
      <c r="D117" s="52">
        <v>3600.9</v>
      </c>
      <c r="E117" s="28">
        <f t="shared" si="29"/>
        <v>1.2481737023537793</v>
      </c>
      <c r="F117" s="28">
        <v>0</v>
      </c>
      <c r="G117" s="52">
        <v>3444.5</v>
      </c>
      <c r="H117" s="28">
        <f>$D:$D/$G:$G*100</f>
        <v>104.54057192625925</v>
      </c>
      <c r="I117" s="52">
        <v>3600.9</v>
      </c>
    </row>
    <row r="118" spans="1:9" x14ac:dyDescent="0.2">
      <c r="A118" s="10" t="s">
        <v>46</v>
      </c>
      <c r="B118" s="54">
        <v>3192.3</v>
      </c>
      <c r="C118" s="54">
        <v>0</v>
      </c>
      <c r="D118" s="54">
        <v>0</v>
      </c>
      <c r="E118" s="28">
        <f t="shared" si="29"/>
        <v>0</v>
      </c>
      <c r="F118" s="28">
        <v>0</v>
      </c>
      <c r="G118" s="54">
        <v>71.7</v>
      </c>
      <c r="H118" s="28">
        <f>$D:$D/$G:$G*100</f>
        <v>0</v>
      </c>
      <c r="I118" s="54">
        <v>0</v>
      </c>
    </row>
    <row r="119" spans="1:9" ht="14.25" x14ac:dyDescent="0.2">
      <c r="A119" s="9" t="s">
        <v>47</v>
      </c>
      <c r="B119" s="53">
        <f>B120+B121+B122+B123</f>
        <v>387585.2</v>
      </c>
      <c r="C119" s="53">
        <f>C120+C121+C122+C123</f>
        <v>14277.3</v>
      </c>
      <c r="D119" s="53">
        <f>D120+D121+D122+D123</f>
        <v>2776.1</v>
      </c>
      <c r="E119" s="25">
        <f t="shared" si="29"/>
        <v>0.71625541945358073</v>
      </c>
      <c r="F119" s="25">
        <f>$D:$D/$C:$C*100</f>
        <v>19.444152605884867</v>
      </c>
      <c r="G119" s="53">
        <f>G120+G121+G122+G123</f>
        <v>2055.1999999999998</v>
      </c>
      <c r="H119" s="25">
        <f>$D:$D/$G:$G*100</f>
        <v>135.07687816270925</v>
      </c>
      <c r="I119" s="53">
        <f>I120+I121+I122+I123</f>
        <v>2776.1</v>
      </c>
    </row>
    <row r="120" spans="1:9" x14ac:dyDescent="0.2">
      <c r="A120" s="10" t="s">
        <v>48</v>
      </c>
      <c r="B120" s="54">
        <v>26816</v>
      </c>
      <c r="C120" s="54">
        <v>11095.3</v>
      </c>
      <c r="D120" s="54">
        <v>0</v>
      </c>
      <c r="E120" s="28">
        <f t="shared" si="29"/>
        <v>0</v>
      </c>
      <c r="F120" s="28">
        <f>$D:$D/$C:$C*100</f>
        <v>0</v>
      </c>
      <c r="G120" s="54">
        <v>0</v>
      </c>
      <c r="H120" s="28">
        <v>0</v>
      </c>
      <c r="I120" s="54">
        <v>0</v>
      </c>
    </row>
    <row r="121" spans="1:9" x14ac:dyDescent="0.2">
      <c r="A121" s="10" t="s">
        <v>49</v>
      </c>
      <c r="B121" s="54">
        <v>128038.3</v>
      </c>
      <c r="C121" s="54">
        <v>32</v>
      </c>
      <c r="D121" s="54">
        <v>15.3</v>
      </c>
      <c r="E121" s="28">
        <f t="shared" si="29"/>
        <v>1.1949549470744301E-2</v>
      </c>
      <c r="F121" s="28">
        <f>$D:$D/$C:$C*100</f>
        <v>47.8125</v>
      </c>
      <c r="G121" s="54">
        <v>0</v>
      </c>
      <c r="H121" s="28">
        <v>0</v>
      </c>
      <c r="I121" s="54">
        <v>15.3</v>
      </c>
    </row>
    <row r="122" spans="1:9" x14ac:dyDescent="0.2">
      <c r="A122" s="10" t="s">
        <v>50</v>
      </c>
      <c r="B122" s="54">
        <v>207020</v>
      </c>
      <c r="C122" s="54">
        <v>2550</v>
      </c>
      <c r="D122" s="54">
        <v>2545.1999999999998</v>
      </c>
      <c r="E122" s="28">
        <f t="shared" si="29"/>
        <v>1.2294464302965897</v>
      </c>
      <c r="F122" s="28">
        <f>$D:$D/$C:$C*100</f>
        <v>99.811764705882339</v>
      </c>
      <c r="G122" s="54">
        <v>2055.1999999999998</v>
      </c>
      <c r="H122" s="28">
        <f>$D:$D/$G:$G*100</f>
        <v>123.84196185286103</v>
      </c>
      <c r="I122" s="54">
        <v>2545.1999999999998</v>
      </c>
    </row>
    <row r="123" spans="1:9" x14ac:dyDescent="0.2">
      <c r="A123" s="10" t="s">
        <v>51</v>
      </c>
      <c r="B123" s="54">
        <v>25710.9</v>
      </c>
      <c r="C123" s="54">
        <v>600</v>
      </c>
      <c r="D123" s="54">
        <v>215.6</v>
      </c>
      <c r="E123" s="28">
        <f t="shared" si="29"/>
        <v>0.83855485416690967</v>
      </c>
      <c r="F123" s="28">
        <f>$D:$D/$C:$C*100</f>
        <v>35.933333333333337</v>
      </c>
      <c r="G123" s="54">
        <v>0</v>
      </c>
      <c r="H123" s="28">
        <v>0</v>
      </c>
      <c r="I123" s="54">
        <v>215.6</v>
      </c>
    </row>
    <row r="124" spans="1:9" ht="18.75" customHeight="1" x14ac:dyDescent="0.2">
      <c r="A124" s="13" t="s">
        <v>112</v>
      </c>
      <c r="B124" s="53">
        <f>SUM(B125:B126)</f>
        <v>16235.4</v>
      </c>
      <c r="C124" s="53">
        <f>SUM(C125:C126)</f>
        <v>0</v>
      </c>
      <c r="D124" s="53">
        <f>SUM(D125:D126)</f>
        <v>0</v>
      </c>
      <c r="E124" s="25">
        <f t="shared" si="29"/>
        <v>0</v>
      </c>
      <c r="F124" s="25">
        <v>0</v>
      </c>
      <c r="G124" s="53">
        <f>SUM(G125:G126)</f>
        <v>0</v>
      </c>
      <c r="H124" s="28">
        <v>0</v>
      </c>
      <c r="I124" s="53">
        <f>SUM(I125:I126)</f>
        <v>0</v>
      </c>
    </row>
    <row r="125" spans="1:9" ht="30.75" customHeight="1" x14ac:dyDescent="0.2">
      <c r="A125" s="10" t="s">
        <v>113</v>
      </c>
      <c r="B125" s="54">
        <v>2083</v>
      </c>
      <c r="C125" s="54">
        <v>0</v>
      </c>
      <c r="D125" s="54">
        <v>0</v>
      </c>
      <c r="E125" s="28">
        <f t="shared" si="29"/>
        <v>0</v>
      </c>
      <c r="F125" s="28">
        <v>0</v>
      </c>
      <c r="G125" s="54">
        <v>0</v>
      </c>
      <c r="H125" s="28">
        <v>0</v>
      </c>
      <c r="I125" s="54">
        <v>0</v>
      </c>
    </row>
    <row r="126" spans="1:9" ht="20.25" customHeight="1" x14ac:dyDescent="0.2">
      <c r="A126" s="10" t="s">
        <v>111</v>
      </c>
      <c r="B126" s="54">
        <v>14152.4</v>
      </c>
      <c r="C126" s="54">
        <v>0</v>
      </c>
      <c r="D126" s="54">
        <v>0</v>
      </c>
      <c r="E126" s="28">
        <f t="shared" si="29"/>
        <v>0</v>
      </c>
      <c r="F126" s="28">
        <v>0</v>
      </c>
      <c r="G126" s="54">
        <v>0</v>
      </c>
      <c r="H126" s="28">
        <v>0</v>
      </c>
      <c r="I126" s="54">
        <v>0</v>
      </c>
    </row>
    <row r="127" spans="1:9" ht="14.25" x14ac:dyDescent="0.2">
      <c r="A127" s="13" t="s">
        <v>52</v>
      </c>
      <c r="B127" s="53">
        <f>B128+B129+B130+B131+B132</f>
        <v>1821690.3</v>
      </c>
      <c r="C127" s="53">
        <f>C128+C129+C130+C131+C132</f>
        <v>52592.2</v>
      </c>
      <c r="D127" s="53">
        <f>D128+D129+D130+D131+D132</f>
        <v>51654.6</v>
      </c>
      <c r="E127" s="25">
        <f t="shared" si="29"/>
        <v>2.8355313743505137</v>
      </c>
      <c r="F127" s="25">
        <f t="shared" ref="F127:F136" si="30">$D:$D/$C:$C*100</f>
        <v>98.217226128589417</v>
      </c>
      <c r="G127" s="53">
        <f>G128+G129+G130+G131+G132</f>
        <v>35889.200000000004</v>
      </c>
      <c r="H127" s="25">
        <f t="shared" ref="H127:H135" si="31">$D:$D/$G:$G*100</f>
        <v>143.92797833331474</v>
      </c>
      <c r="I127" s="53">
        <f>I128+I129+I130+I131+I132</f>
        <v>51654.6</v>
      </c>
    </row>
    <row r="128" spans="1:9" x14ac:dyDescent="0.2">
      <c r="A128" s="10" t="s">
        <v>53</v>
      </c>
      <c r="B128" s="54">
        <v>682779.2</v>
      </c>
      <c r="C128" s="54">
        <v>21288.2</v>
      </c>
      <c r="D128" s="54">
        <v>21288.2</v>
      </c>
      <c r="E128" s="28">
        <f t="shared" si="29"/>
        <v>3.1178747097158204</v>
      </c>
      <c r="F128" s="28">
        <f t="shared" si="30"/>
        <v>100</v>
      </c>
      <c r="G128" s="54">
        <v>17701.3</v>
      </c>
      <c r="H128" s="28">
        <f t="shared" si="31"/>
        <v>120.26348347296528</v>
      </c>
      <c r="I128" s="54">
        <v>21288.2</v>
      </c>
    </row>
    <row r="129" spans="1:9" x14ac:dyDescent="0.2">
      <c r="A129" s="10" t="s">
        <v>54</v>
      </c>
      <c r="B129" s="54">
        <v>871467.4</v>
      </c>
      <c r="C129" s="54">
        <v>21804.1</v>
      </c>
      <c r="D129" s="54">
        <v>21804.1</v>
      </c>
      <c r="E129" s="28">
        <f t="shared" si="29"/>
        <v>2.5019983535815564</v>
      </c>
      <c r="F129" s="28">
        <f t="shared" si="30"/>
        <v>100</v>
      </c>
      <c r="G129" s="54">
        <v>15279.7</v>
      </c>
      <c r="H129" s="28">
        <f t="shared" si="31"/>
        <v>142.69979122626754</v>
      </c>
      <c r="I129" s="54">
        <v>21804.1</v>
      </c>
    </row>
    <row r="130" spans="1:9" x14ac:dyDescent="0.2">
      <c r="A130" s="10" t="s">
        <v>107</v>
      </c>
      <c r="B130" s="54">
        <v>169433.1</v>
      </c>
      <c r="C130" s="54">
        <v>7282.7</v>
      </c>
      <c r="D130" s="54">
        <v>7282.7</v>
      </c>
      <c r="E130" s="28">
        <f t="shared" si="29"/>
        <v>4.2982746582574478</v>
      </c>
      <c r="F130" s="28">
        <f t="shared" si="30"/>
        <v>100</v>
      </c>
      <c r="G130" s="54">
        <v>1373.4</v>
      </c>
      <c r="H130" s="28">
        <f t="shared" si="31"/>
        <v>530.26794815785638</v>
      </c>
      <c r="I130" s="54">
        <v>7282.7</v>
      </c>
    </row>
    <row r="131" spans="1:9" x14ac:dyDescent="0.2">
      <c r="A131" s="10" t="s">
        <v>55</v>
      </c>
      <c r="B131" s="54">
        <v>37760.199999999997</v>
      </c>
      <c r="C131" s="54">
        <v>507.5</v>
      </c>
      <c r="D131" s="54">
        <v>507.6</v>
      </c>
      <c r="E131" s="28">
        <f t="shared" si="29"/>
        <v>1.3442725409293386</v>
      </c>
      <c r="F131" s="28">
        <f t="shared" si="30"/>
        <v>100.01970443349755</v>
      </c>
      <c r="G131" s="54">
        <v>115</v>
      </c>
      <c r="H131" s="28">
        <f t="shared" si="31"/>
        <v>441.39130434782612</v>
      </c>
      <c r="I131" s="54">
        <v>507.6</v>
      </c>
    </row>
    <row r="132" spans="1:9" x14ac:dyDescent="0.2">
      <c r="A132" s="10" t="s">
        <v>56</v>
      </c>
      <c r="B132" s="54">
        <v>60250.400000000001</v>
      </c>
      <c r="C132" s="54">
        <v>1709.7</v>
      </c>
      <c r="D132" s="52">
        <v>772</v>
      </c>
      <c r="E132" s="28">
        <f t="shared" si="29"/>
        <v>1.281319294145765</v>
      </c>
      <c r="F132" s="28">
        <f t="shared" si="30"/>
        <v>45.154120605954262</v>
      </c>
      <c r="G132" s="52">
        <v>1419.8</v>
      </c>
      <c r="H132" s="28">
        <f t="shared" si="31"/>
        <v>54.373855472601775</v>
      </c>
      <c r="I132" s="52">
        <v>772</v>
      </c>
    </row>
    <row r="133" spans="1:9" ht="28.5" customHeight="1" x14ac:dyDescent="0.2">
      <c r="A133" s="13" t="s">
        <v>57</v>
      </c>
      <c r="B133" s="53">
        <f>B134+B135</f>
        <v>269914.90000000002</v>
      </c>
      <c r="C133" s="53">
        <f>C134+C135</f>
        <v>9451.2000000000007</v>
      </c>
      <c r="D133" s="53">
        <f>D134+D135</f>
        <v>9303.5</v>
      </c>
      <c r="E133" s="25">
        <f t="shared" si="29"/>
        <v>3.4468271295878807</v>
      </c>
      <c r="F133" s="25">
        <f t="shared" si="30"/>
        <v>98.437235483324855</v>
      </c>
      <c r="G133" s="53">
        <f>G134+G135</f>
        <v>2387.3000000000002</v>
      </c>
      <c r="H133" s="25">
        <f t="shared" si="31"/>
        <v>389.70803836970634</v>
      </c>
      <c r="I133" s="53">
        <f>I134+I135</f>
        <v>9303.5</v>
      </c>
    </row>
    <row r="134" spans="1:9" x14ac:dyDescent="0.2">
      <c r="A134" s="10" t="s">
        <v>58</v>
      </c>
      <c r="B134" s="54">
        <v>259672.5</v>
      </c>
      <c r="C134" s="54">
        <v>8698.7000000000007</v>
      </c>
      <c r="D134" s="54">
        <v>8653.1</v>
      </c>
      <c r="E134" s="28">
        <f t="shared" si="29"/>
        <v>3.3323128171061622</v>
      </c>
      <c r="F134" s="28">
        <f t="shared" si="30"/>
        <v>99.475783737799901</v>
      </c>
      <c r="G134" s="54">
        <v>2120</v>
      </c>
      <c r="H134" s="28">
        <f t="shared" si="31"/>
        <v>408.16509433962267</v>
      </c>
      <c r="I134" s="54">
        <v>8653.1</v>
      </c>
    </row>
    <row r="135" spans="1:9" ht="25.5" x14ac:dyDescent="0.2">
      <c r="A135" s="10" t="s">
        <v>59</v>
      </c>
      <c r="B135" s="54">
        <v>10242.4</v>
      </c>
      <c r="C135" s="54">
        <v>752.5</v>
      </c>
      <c r="D135" s="54">
        <v>650.4</v>
      </c>
      <c r="E135" s="28">
        <f t="shared" si="29"/>
        <v>6.3500742013590559</v>
      </c>
      <c r="F135" s="28">
        <f t="shared" si="30"/>
        <v>86.431893687707642</v>
      </c>
      <c r="G135" s="54">
        <v>267.3</v>
      </c>
      <c r="H135" s="28">
        <f t="shared" si="31"/>
        <v>243.32210998877665</v>
      </c>
      <c r="I135" s="54">
        <v>650.4</v>
      </c>
    </row>
    <row r="136" spans="1:9" ht="18.75" customHeight="1" x14ac:dyDescent="0.2">
      <c r="A136" s="13" t="s">
        <v>60</v>
      </c>
      <c r="B136" s="53">
        <f>B137+B138+B139+B140</f>
        <v>129609.90000000001</v>
      </c>
      <c r="C136" s="53">
        <f>C137+C138+C139+C140</f>
        <v>373.3</v>
      </c>
      <c r="D136" s="53">
        <f>D137+D138+D139+D140</f>
        <v>121.8</v>
      </c>
      <c r="E136" s="25">
        <f t="shared" si="29"/>
        <v>9.3974302888899686E-2</v>
      </c>
      <c r="F136" s="25">
        <f t="shared" si="30"/>
        <v>32.627913206536299</v>
      </c>
      <c r="G136" s="53">
        <f>G137+G138+G139+G140</f>
        <v>0</v>
      </c>
      <c r="H136" s="25">
        <v>0</v>
      </c>
      <c r="I136" s="53">
        <f>I137+I138+I139+I140</f>
        <v>121.8</v>
      </c>
    </row>
    <row r="137" spans="1:9" x14ac:dyDescent="0.2">
      <c r="A137" s="10" t="s">
        <v>61</v>
      </c>
      <c r="B137" s="54">
        <v>6330.6</v>
      </c>
      <c r="C137" s="54">
        <v>0</v>
      </c>
      <c r="D137" s="54">
        <v>0</v>
      </c>
      <c r="E137" s="28">
        <f t="shared" si="29"/>
        <v>0</v>
      </c>
      <c r="F137" s="28">
        <v>0</v>
      </c>
      <c r="G137" s="54">
        <v>0</v>
      </c>
      <c r="H137" s="28">
        <v>0</v>
      </c>
      <c r="I137" s="54">
        <v>0</v>
      </c>
    </row>
    <row r="138" spans="1:9" x14ac:dyDescent="0.2">
      <c r="A138" s="10" t="s">
        <v>62</v>
      </c>
      <c r="B138" s="54">
        <v>94584</v>
      </c>
      <c r="C138" s="54">
        <v>160</v>
      </c>
      <c r="D138" s="54">
        <v>0</v>
      </c>
      <c r="E138" s="28">
        <f t="shared" si="29"/>
        <v>0</v>
      </c>
      <c r="F138" s="28">
        <f>$D:$D/$C:$C*100</f>
        <v>0</v>
      </c>
      <c r="G138" s="54">
        <v>0</v>
      </c>
      <c r="H138" s="28">
        <v>0</v>
      </c>
      <c r="I138" s="54">
        <v>0</v>
      </c>
    </row>
    <row r="139" spans="1:9" x14ac:dyDescent="0.2">
      <c r="A139" s="10" t="s">
        <v>63</v>
      </c>
      <c r="B139" s="52">
        <v>28695.3</v>
      </c>
      <c r="C139" s="52">
        <v>213.3</v>
      </c>
      <c r="D139" s="52">
        <v>121.8</v>
      </c>
      <c r="E139" s="28">
        <f t="shared" si="29"/>
        <v>0.42445975473335351</v>
      </c>
      <c r="F139" s="28">
        <f>$D:$D/$C:$C*100</f>
        <v>57.102672292545705</v>
      </c>
      <c r="G139" s="52">
        <v>0</v>
      </c>
      <c r="H139" s="28">
        <v>0</v>
      </c>
      <c r="I139" s="52">
        <v>121.8</v>
      </c>
    </row>
    <row r="140" spans="1:9" x14ac:dyDescent="0.2">
      <c r="A140" s="10" t="s">
        <v>64</v>
      </c>
      <c r="B140" s="54">
        <v>0</v>
      </c>
      <c r="C140" s="54">
        <v>0</v>
      </c>
      <c r="D140" s="54">
        <v>0</v>
      </c>
      <c r="E140" s="28">
        <v>0</v>
      </c>
      <c r="F140" s="28">
        <v>0</v>
      </c>
      <c r="G140" s="54">
        <v>0</v>
      </c>
      <c r="H140" s="28">
        <v>0</v>
      </c>
      <c r="I140" s="54">
        <v>0</v>
      </c>
    </row>
    <row r="141" spans="1:9" ht="16.5" customHeight="1" x14ac:dyDescent="0.2">
      <c r="A141" s="13" t="s">
        <v>71</v>
      </c>
      <c r="B141" s="51">
        <f>B142+B143+B144+B145</f>
        <v>213600.80000000002</v>
      </c>
      <c r="C141" s="51">
        <f t="shared" ref="C141:D141" si="32">C142+C143+C144+C145</f>
        <v>6816.9</v>
      </c>
      <c r="D141" s="51">
        <f t="shared" si="32"/>
        <v>6017</v>
      </c>
      <c r="E141" s="25">
        <f>$D:$D/$B:$B*100</f>
        <v>2.8169370152171713</v>
      </c>
      <c r="F141" s="25">
        <f>$D:$D/$C:$C*100</f>
        <v>88.265927327670951</v>
      </c>
      <c r="G141" s="51">
        <f t="shared" ref="G141" si="33">G142+G143+G144+G145</f>
        <v>1044.3</v>
      </c>
      <c r="H141" s="25">
        <f>$D:$D/$G:$G*100</f>
        <v>576.17542851670976</v>
      </c>
      <c r="I141" s="51">
        <f t="shared" ref="I141" si="34">I142+I143+I144+I145</f>
        <v>6017</v>
      </c>
    </row>
    <row r="142" spans="1:9" x14ac:dyDescent="0.2">
      <c r="A142" s="36" t="s">
        <v>72</v>
      </c>
      <c r="B142" s="52">
        <v>0</v>
      </c>
      <c r="C142" s="52">
        <v>0</v>
      </c>
      <c r="D142" s="52">
        <v>0</v>
      </c>
      <c r="E142" s="28">
        <v>0</v>
      </c>
      <c r="F142" s="28">
        <v>0</v>
      </c>
      <c r="G142" s="52">
        <v>891</v>
      </c>
      <c r="H142" s="28">
        <f>$D:$D/$G:$G*100</f>
        <v>0</v>
      </c>
      <c r="I142" s="52">
        <v>0</v>
      </c>
    </row>
    <row r="143" spans="1:9" x14ac:dyDescent="0.2">
      <c r="A143" s="14" t="s">
        <v>73</v>
      </c>
      <c r="B143" s="52">
        <v>41627.300000000003</v>
      </c>
      <c r="C143" s="52">
        <v>2242.1999999999998</v>
      </c>
      <c r="D143" s="52">
        <v>1542.2</v>
      </c>
      <c r="E143" s="28">
        <f>$D:$D/$B:$B*100</f>
        <v>3.7047802764051472</v>
      </c>
      <c r="F143" s="28">
        <f>$D:$D/$C:$C*100</f>
        <v>68.78066184996878</v>
      </c>
      <c r="G143" s="52">
        <v>86</v>
      </c>
      <c r="H143" s="28">
        <f>$D:$D/$G:$G*100</f>
        <v>1793.2558139534883</v>
      </c>
      <c r="I143" s="52">
        <v>1542.2</v>
      </c>
    </row>
    <row r="144" spans="1:9" x14ac:dyDescent="0.2">
      <c r="A144" s="14" t="s">
        <v>156</v>
      </c>
      <c r="B144" s="52">
        <v>166926.9</v>
      </c>
      <c r="C144" s="52">
        <v>4400</v>
      </c>
      <c r="D144" s="52">
        <v>4400</v>
      </c>
      <c r="E144" s="28">
        <f>$D:$D/$B:$B*100</f>
        <v>2.6358843302068151</v>
      </c>
      <c r="F144" s="28">
        <f>$D:$D/$C:$C*100</f>
        <v>100</v>
      </c>
      <c r="G144" s="52">
        <v>0</v>
      </c>
      <c r="H144" s="28">
        <v>0</v>
      </c>
      <c r="I144" s="52">
        <v>4400</v>
      </c>
    </row>
    <row r="145" spans="1:9" ht="24.75" customHeight="1" x14ac:dyDescent="0.2">
      <c r="A145" s="14" t="s">
        <v>82</v>
      </c>
      <c r="B145" s="52">
        <v>5046.6000000000004</v>
      </c>
      <c r="C145" s="52">
        <v>174.7</v>
      </c>
      <c r="D145" s="52">
        <v>74.8</v>
      </c>
      <c r="E145" s="28">
        <f>$D:$D/$B:$B*100</f>
        <v>1.4821860262354851</v>
      </c>
      <c r="F145" s="28">
        <f>$D:$D/$C:$C*100</f>
        <v>42.816256439610761</v>
      </c>
      <c r="G145" s="52">
        <v>67.3</v>
      </c>
      <c r="H145" s="28">
        <f>$D:$D/$G:$G*100</f>
        <v>111.14413075780089</v>
      </c>
      <c r="I145" s="52">
        <v>74.8</v>
      </c>
    </row>
    <row r="146" spans="1:9" ht="25.5" x14ac:dyDescent="0.2">
      <c r="A146" s="15" t="s">
        <v>94</v>
      </c>
      <c r="B146" s="51">
        <f t="shared" ref="B146:H146" si="35">B147</f>
        <v>0</v>
      </c>
      <c r="C146" s="51">
        <f t="shared" si="35"/>
        <v>0</v>
      </c>
      <c r="D146" s="51">
        <f>D147</f>
        <v>0</v>
      </c>
      <c r="E146" s="26">
        <f t="shared" si="35"/>
        <v>0</v>
      </c>
      <c r="F146" s="26">
        <f t="shared" si="35"/>
        <v>0</v>
      </c>
      <c r="G146" s="51">
        <f t="shared" si="35"/>
        <v>0</v>
      </c>
      <c r="H146" s="27">
        <f t="shared" si="35"/>
        <v>0</v>
      </c>
      <c r="I146" s="51">
        <f>I147</f>
        <v>0</v>
      </c>
    </row>
    <row r="147" spans="1:9" ht="26.25" customHeight="1" x14ac:dyDescent="0.2">
      <c r="A147" s="14" t="s">
        <v>94</v>
      </c>
      <c r="B147" s="52">
        <v>0</v>
      </c>
      <c r="C147" s="52">
        <v>0</v>
      </c>
      <c r="D147" s="52">
        <v>0</v>
      </c>
      <c r="E147" s="28">
        <v>0</v>
      </c>
      <c r="F147" s="28">
        <v>0</v>
      </c>
      <c r="G147" s="54">
        <v>0</v>
      </c>
      <c r="H147" s="28">
        <v>0</v>
      </c>
      <c r="I147" s="52">
        <v>0</v>
      </c>
    </row>
    <row r="148" spans="1:9" ht="21" customHeight="1" x14ac:dyDescent="0.2">
      <c r="A148" s="34" t="s">
        <v>65</v>
      </c>
      <c r="B148" s="55">
        <f>B102+B111+B112+B113+B119+B124+B127+B133+B136+B141+B146</f>
        <v>3699768.5999999996</v>
      </c>
      <c r="C148" s="55">
        <f>C102+C111+C112+C113+C119+C124+C127+C133+C136+C141+C146</f>
        <v>108502.09999999999</v>
      </c>
      <c r="D148" s="55">
        <f>D102+D111+D112+D113+D119+D124+D127+D133+D136+D141+D146</f>
        <v>85905.8</v>
      </c>
      <c r="E148" s="35">
        <f>$D:$D/$B:$B*100</f>
        <v>2.3219235927349624</v>
      </c>
      <c r="F148" s="35">
        <f>$D:$D/$C:$C*100</f>
        <v>79.17432012836619</v>
      </c>
      <c r="G148" s="55">
        <f>G102+G111+G112+G113+G119+G124+G127+G133+G136+G141+G146</f>
        <v>53405.100000000013</v>
      </c>
      <c r="H148" s="47">
        <f>$D:$D/$G:$G*100</f>
        <v>160.85692190446227</v>
      </c>
      <c r="I148" s="55">
        <f>I102+I111+I112+I113+I119+I124+I127+I133+I136+I141+I146</f>
        <v>85905.8</v>
      </c>
    </row>
    <row r="149" spans="1:9" ht="24" customHeight="1" x14ac:dyDescent="0.2">
      <c r="A149" s="16" t="s">
        <v>66</v>
      </c>
      <c r="B149" s="55">
        <f>B100-B148</f>
        <v>-60268.799999999814</v>
      </c>
      <c r="C149" s="55">
        <f>C100-C148</f>
        <v>-23463</v>
      </c>
      <c r="D149" s="55">
        <f>D100-D148</f>
        <v>-266470.2</v>
      </c>
      <c r="E149" s="29"/>
      <c r="F149" s="29"/>
      <c r="G149" s="55">
        <f>G100-G148</f>
        <v>-683864.9</v>
      </c>
      <c r="H149" s="48"/>
      <c r="I149" s="55">
        <f>I100-I148</f>
        <v>-266470.2</v>
      </c>
    </row>
    <row r="150" spans="1:9" ht="30" customHeight="1" x14ac:dyDescent="0.2">
      <c r="A150" s="3" t="s">
        <v>67</v>
      </c>
      <c r="B150" s="52" t="s">
        <v>161</v>
      </c>
      <c r="C150" s="52"/>
      <c r="D150" s="52" t="s">
        <v>162</v>
      </c>
      <c r="E150" s="27"/>
      <c r="F150" s="27"/>
      <c r="G150" s="52"/>
      <c r="H150" s="27"/>
      <c r="I150" s="52"/>
    </row>
    <row r="151" spans="1:9" ht="17.25" customHeight="1" x14ac:dyDescent="0.25">
      <c r="A151" s="7" t="s">
        <v>68</v>
      </c>
      <c r="B151" s="51">
        <f>SUM(B153,B154)</f>
        <v>392871.6</v>
      </c>
      <c r="C151" s="52"/>
      <c r="D151" s="51">
        <f>SUM(D153,D154)</f>
        <v>126403.40000000001</v>
      </c>
      <c r="E151" s="27"/>
      <c r="F151" s="27"/>
      <c r="G151" s="71"/>
      <c r="H151" s="32"/>
      <c r="I151" s="51">
        <f>SUM(I153,I154)</f>
        <v>126403.40000000001</v>
      </c>
    </row>
    <row r="152" spans="1:9" x14ac:dyDescent="0.2">
      <c r="A152" s="3" t="s">
        <v>7</v>
      </c>
      <c r="B152" s="52"/>
      <c r="C152" s="52"/>
      <c r="D152" s="52"/>
      <c r="E152" s="27"/>
      <c r="F152" s="27"/>
      <c r="G152" s="52"/>
      <c r="H152" s="32"/>
      <c r="I152" s="52"/>
    </row>
    <row r="153" spans="1:9" ht="18" customHeight="1" x14ac:dyDescent="0.2">
      <c r="A153" s="8" t="s">
        <v>69</v>
      </c>
      <c r="B153" s="52">
        <v>270415.5</v>
      </c>
      <c r="C153" s="52"/>
      <c r="D153" s="52">
        <v>1885.3</v>
      </c>
      <c r="E153" s="27"/>
      <c r="F153" s="27"/>
      <c r="G153" s="52"/>
      <c r="H153" s="32"/>
      <c r="I153" s="52">
        <v>1885.3</v>
      </c>
    </row>
    <row r="154" spans="1:9" x14ac:dyDescent="0.2">
      <c r="A154" s="3" t="s">
        <v>70</v>
      </c>
      <c r="B154" s="52">
        <v>122456.1</v>
      </c>
      <c r="C154" s="52"/>
      <c r="D154" s="52">
        <v>124518.1</v>
      </c>
      <c r="E154" s="27"/>
      <c r="F154" s="27"/>
      <c r="G154" s="52"/>
      <c r="H154" s="32"/>
      <c r="I154" s="52">
        <v>124518.1</v>
      </c>
    </row>
    <row r="155" spans="1:9" hidden="1" x14ac:dyDescent="0.2">
      <c r="A155" s="4" t="s">
        <v>92</v>
      </c>
      <c r="B155" s="56"/>
      <c r="C155" s="56"/>
      <c r="D155" s="56"/>
      <c r="E155" s="30"/>
      <c r="F155" s="30"/>
      <c r="G155" s="56"/>
      <c r="H155" s="31"/>
      <c r="I155" s="56"/>
    </row>
    <row r="156" spans="1:9" ht="12" customHeight="1" x14ac:dyDescent="0.25">
      <c r="A156" s="17"/>
    </row>
    <row r="157" spans="1:9" hidden="1" x14ac:dyDescent="0.25">
      <c r="A157" s="18"/>
      <c r="B157" s="63"/>
    </row>
    <row r="158" spans="1:9" ht="31.5" hidden="1" x14ac:dyDescent="0.25">
      <c r="A158" s="19" t="s">
        <v>100</v>
      </c>
      <c r="B158" s="58"/>
      <c r="C158" s="58"/>
      <c r="D158" s="58"/>
      <c r="E158" s="23"/>
      <c r="F158" s="23"/>
      <c r="G158" s="58"/>
      <c r="H158" s="23" t="s">
        <v>89</v>
      </c>
      <c r="I158" s="58"/>
    </row>
    <row r="159" spans="1:9" x14ac:dyDescent="0.25">
      <c r="A159" s="18"/>
      <c r="B159" s="58"/>
      <c r="C159" s="58"/>
      <c r="D159" s="58"/>
      <c r="E159" s="24"/>
      <c r="F159" s="24"/>
      <c r="G159" s="58"/>
      <c r="H159" s="24"/>
      <c r="I159" s="58"/>
    </row>
    <row r="161" spans="1:1" x14ac:dyDescent="0.25">
      <c r="A161" s="21" t="s">
        <v>93</v>
      </c>
    </row>
  </sheetData>
  <mergeCells count="14">
    <mergeCell ref="A101:I101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2025-02-12T05:39:25Z</cp:lastPrinted>
  <dcterms:created xsi:type="dcterms:W3CDTF">2010-09-10T01:16:58Z</dcterms:created>
  <dcterms:modified xsi:type="dcterms:W3CDTF">2025-02-12T05:54:44Z</dcterms:modified>
</cp:coreProperties>
</file>