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7A79D2EA-C11F-48A6-A11A-55F47AD373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Лист1!$C$15:$C$65</definedName>
    <definedName name="_xlnm.Print_Area" localSheetId="0">Лист1!$A$1:$F$65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7" i="1" l="1"/>
  <c r="A58" i="1" l="1"/>
  <c r="F50" i="1"/>
  <c r="E50" i="1"/>
  <c r="D50" i="1"/>
  <c r="D69" i="1" s="1"/>
  <c r="D45" i="1"/>
  <c r="F60" i="1"/>
  <c r="F70" i="1" s="1"/>
  <c r="E60" i="1"/>
  <c r="E70" i="1" s="1"/>
  <c r="D60" i="1"/>
  <c r="D58" i="1"/>
  <c r="D70" i="1" s="1"/>
  <c r="E43" i="1" l="1"/>
  <c r="D73" i="1" l="1"/>
  <c r="F19" i="1" l="1"/>
  <c r="E19" i="1"/>
  <c r="D19" i="1"/>
  <c r="D18" i="1"/>
  <c r="E18" i="1"/>
  <c r="F18" i="1"/>
  <c r="E68" i="1" l="1"/>
  <c r="F68" i="1"/>
  <c r="D68" i="1" l="1"/>
  <c r="D72" i="1" l="1"/>
  <c r="D75" i="1" s="1"/>
  <c r="D81" i="1" l="1"/>
  <c r="F69" i="1"/>
  <c r="E69" i="1"/>
  <c r="F65" i="1"/>
  <c r="E65" i="1"/>
  <c r="A37" i="1"/>
  <c r="K9" i="2"/>
  <c r="H9" i="2"/>
  <c r="E9" i="2"/>
  <c r="D65" i="1"/>
  <c r="F72" i="1" l="1"/>
  <c r="F75" i="1" s="1"/>
  <c r="F81" i="1" s="1"/>
  <c r="F83" i="1" s="1"/>
  <c r="E72" i="1"/>
  <c r="E75" i="1" s="1"/>
  <c r="E81" i="1" s="1"/>
  <c r="E83" i="1" s="1"/>
  <c r="D83" i="1"/>
</calcChain>
</file>

<file path=xl/sharedStrings.xml><?xml version="1.0" encoding="utf-8"?>
<sst xmlns="http://schemas.openxmlformats.org/spreadsheetml/2006/main" count="132" uniqueCount="124">
  <si>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</si>
  <si>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</si>
  <si>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</si>
  <si>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</si>
  <si>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</si>
  <si>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</si>
  <si>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</si>
  <si>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</si>
  <si>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</si>
  <si>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</si>
  <si>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</si>
  <si>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</si>
  <si>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</si>
  <si>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</si>
  <si>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</si>
  <si>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</si>
  <si>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</si>
  <si>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</si>
  <si>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</si>
  <si>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</si>
  <si>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</si>
  <si>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</si>
  <si>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</si>
  <si>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</si>
  <si>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</si>
  <si>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</si>
  <si>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</si>
  <si>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</si>
  <si>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</si>
  <si>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</si>
  <si>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</si>
  <si>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</si>
  <si>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</si>
  <si>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безвозмез. поступление от негосуд</t>
  </si>
  <si>
    <t>921 00 75140</t>
  </si>
  <si>
    <t>911 00 74290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</si>
  <si>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</si>
  <si>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</si>
  <si>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</si>
  <si>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162 F3 67483 162 F3 67484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</si>
  <si>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</si>
  <si>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</si>
  <si>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</si>
  <si>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</si>
  <si>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</si>
  <si>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</si>
  <si>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</si>
  <si>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</si>
  <si>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</si>
  <si>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</si>
  <si>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</si>
  <si>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</si>
  <si>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</si>
  <si>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</si>
  <si>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</si>
  <si>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</si>
  <si>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</si>
  <si>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</si>
  <si>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</si>
  <si>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174 01 76850</t>
  </si>
  <si>
    <t>164 02 74670</t>
  </si>
  <si>
    <t>024 02 75640 024 02 74090</t>
  </si>
  <si>
    <t>024 02 75880 024 02 74080</t>
  </si>
  <si>
    <t>024 02 75660</t>
  </si>
  <si>
    <t>024 02 75560</t>
  </si>
  <si>
    <t>024 02 75540</t>
  </si>
  <si>
    <t>024 05 76490</t>
  </si>
  <si>
    <t>164 02 75870 164 02 R0820</t>
  </si>
  <si>
    <t>91Г 00 76040</t>
  </si>
  <si>
    <t>024 04 75520</t>
  </si>
  <si>
    <t>084 04 75190</t>
  </si>
  <si>
    <t>164 02 78460</t>
  </si>
  <si>
    <t>034 06 02890</t>
  </si>
  <si>
    <t>023 02 75630</t>
  </si>
  <si>
    <t>023 02 75820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</si>
  <si>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</si>
  <si>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024 02 R3040</t>
  </si>
  <si>
    <t>083 01 R4662</t>
  </si>
  <si>
    <t>083 02 74880</t>
  </si>
  <si>
    <t>083 02 R5190</t>
  </si>
  <si>
    <t>104 01 74560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</si>
  <si>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</si>
  <si>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024 02 75830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</si>
  <si>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</si>
  <si>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053 01 74120</t>
  </si>
  <si>
    <t>91Г 00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</si>
  <si>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</si>
  <si>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Иные межбюджетные трансферты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</si>
  <si>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Субсидии бюджетам муниципальных образований на реализацию мероприятий по благоустройству территорий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</si>
  <si>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</si>
  <si>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Межбюджетные трансферты, выделяемые из краевого и федерального бюджетов в 2025 году и плановом периоде 2026-2027 годов</t>
  </si>
  <si>
    <t>044 02 75700</t>
  </si>
  <si>
    <t>921 00 51200</t>
  </si>
  <si>
    <t>074 02 75180</t>
  </si>
  <si>
    <t>074 03 74460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</si>
  <si>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Красноярского края от 8 июля 2021 года № 11-5410)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</si>
  <si>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</si>
  <si>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</si>
  <si>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</si>
  <si>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093 01 78610</t>
  </si>
  <si>
    <t>Субсидии бюджетам муниципальных образований на 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</si>
  <si>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083 03 78620</t>
  </si>
  <si>
    <t>Субсидии бюджетам муниципальных образований на 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</si>
  <si>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</t>
  </si>
  <si>
    <t>от 17.12.2024  № 425</t>
  </si>
  <si>
    <t>Субсидии бюджетам муниципальных образований края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</si>
  <si>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082 Я5 55191</t>
  </si>
  <si>
    <t>162 И4 55550</t>
  </si>
  <si>
    <t>162 И4 78440</t>
  </si>
  <si>
    <t>от 18.02.2025  № 000</t>
  </si>
  <si>
    <t>917 00 10240</t>
  </si>
  <si>
    <t>123 01 9Д140</t>
  </si>
  <si>
    <t>123 01 9Д150</t>
  </si>
  <si>
    <t>123 01 9Д160</t>
  </si>
  <si>
    <t>022 Ю4 55590</t>
  </si>
  <si>
    <t>Иные межбюджетные трансферты бюджетам муниципальных образований на оснащение предметных кабинетов общеобразовательных организаций средствами обучения и воспитания</t>
  </si>
  <si>
    <t>022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</si>
  <si>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</si>
  <si>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022 Ю6 51790</t>
  </si>
  <si>
    <t>022 Ю6 53030</t>
  </si>
  <si>
    <t>102 Ю1 51162</t>
  </si>
  <si>
    <t>Субсидии бюджетам муниципальных образований на развитие инфраструктуры муниципальных молодежных центров</t>
  </si>
  <si>
    <t>163 02 R4970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</si>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</sst>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165" fontId="12" fillId="5" borderId="8" xfId="0" applyNumberFormat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 wrapText="1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8" xfId="0" applyNumberFormat="1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3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0.85546875" style="37" hidden="1" customWidth="1"/>
    <col min="4" max="6" width="9.7109375" style="2" customWidth="1"/>
    <col min="7" max="7" width="9.140625" style="67"/>
    <col min="8" max="16384" width="9.140625" style="2"/>
  </cols>
  <sheetData>
    <row r="1" spans="1:7" x14ac:dyDescent="0.2">
      <c r="E1" s="77" t="s">
        <v>53</v>
      </c>
      <c r="F1" s="77"/>
    </row>
    <row r="2" spans="1:7" x14ac:dyDescent="0.2">
      <c r="E2" s="57"/>
      <c r="F2" s="57" t="s">
        <v>2</v>
      </c>
    </row>
    <row r="3" spans="1:7" x14ac:dyDescent="0.2">
      <c r="E3" s="58"/>
      <c r="F3" s="58" t="s">
        <v>109</v>
      </c>
    </row>
    <row r="5" spans="1:7" x14ac:dyDescent="0.2">
      <c r="E5" s="77" t="s">
        <v>53</v>
      </c>
      <c r="F5" s="77"/>
    </row>
    <row r="6" spans="1:7" x14ac:dyDescent="0.2">
      <c r="E6" s="57"/>
      <c r="F6" s="57" t="s">
        <v>2</v>
      </c>
    </row>
    <row r="7" spans="1:7" x14ac:dyDescent="0.2">
      <c r="E7" s="58"/>
      <c r="F7" s="58" t="s">
        <v>104</v>
      </c>
    </row>
    <row r="10" spans="1:7" ht="15" customHeight="1" x14ac:dyDescent="0.2">
      <c r="A10" s="76" t="s">
        <v>90</v>
      </c>
      <c r="B10" s="76"/>
      <c r="C10" s="76"/>
      <c r="D10" s="76"/>
      <c r="E10" s="76"/>
      <c r="F10" s="76"/>
    </row>
    <row r="11" spans="1:7" x14ac:dyDescent="0.2">
      <c r="A11" s="3"/>
      <c r="B11" s="3"/>
      <c r="C11" s="3"/>
    </row>
    <row r="12" spans="1:7" x14ac:dyDescent="0.2">
      <c r="C12" s="38"/>
      <c r="F12" s="20" t="s">
        <v>3</v>
      </c>
    </row>
    <row r="13" spans="1:7" ht="25.5" x14ac:dyDescent="0.2">
      <c r="A13" s="22" t="s">
        <v>19</v>
      </c>
      <c r="B13" s="29" t="s">
        <v>20</v>
      </c>
      <c r="C13" s="30"/>
      <c r="D13" s="29">
        <v>2025</v>
      </c>
      <c r="E13" s="29">
        <v>2026</v>
      </c>
      <c r="F13" s="29">
        <v>2027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9"/>
      <c r="D15" s="6"/>
      <c r="E15" s="16"/>
      <c r="F15" s="16"/>
    </row>
    <row r="16" spans="1:7" ht="38.25" customHeight="1" x14ac:dyDescent="0.2">
      <c r="A16" s="59">
        <v>1</v>
      </c>
      <c r="B16" s="44" t="s">
        <v>26</v>
      </c>
      <c r="C16" s="40" t="s">
        <v>60</v>
      </c>
      <c r="D16" s="52">
        <v>1270.4000000000001</v>
      </c>
      <c r="E16" s="50">
        <v>1270.4000000000001</v>
      </c>
      <c r="F16" s="50">
        <v>1270.4000000000001</v>
      </c>
      <c r="G16" s="68"/>
    </row>
    <row r="17" spans="1:7" ht="29.25" customHeight="1" x14ac:dyDescent="0.2">
      <c r="A17" s="59">
        <v>2</v>
      </c>
      <c r="B17" s="45" t="s">
        <v>27</v>
      </c>
      <c r="C17" s="40" t="s">
        <v>91</v>
      </c>
      <c r="D17" s="52">
        <v>80948.100000000006</v>
      </c>
      <c r="E17" s="50">
        <v>80948.100000000006</v>
      </c>
      <c r="F17" s="50">
        <v>80948.100000000006</v>
      </c>
      <c r="G17" s="68"/>
    </row>
    <row r="18" spans="1:7" ht="75" customHeight="1" x14ac:dyDescent="0.2">
      <c r="A18" s="59">
        <v>3</v>
      </c>
      <c r="B18" s="46" t="s">
        <v>47</v>
      </c>
      <c r="C18" s="40" t="s">
        <v>61</v>
      </c>
      <c r="D18" s="52">
        <f>(492032.2+113702.6)</f>
        <v>605734.80000000005</v>
      </c>
      <c r="E18" s="52">
        <f>(485068.9+113702.6)</f>
        <v>598771.5</v>
      </c>
      <c r="F18" s="50">
        <f>(485068.9+113702.6)</f>
        <v>598771.5</v>
      </c>
      <c r="G18" s="68"/>
    </row>
    <row r="19" spans="1:7" ht="75.75" customHeight="1" x14ac:dyDescent="0.2">
      <c r="A19" s="59">
        <v>4</v>
      </c>
      <c r="B19" s="46" t="s">
        <v>48</v>
      </c>
      <c r="C19" s="40" t="s">
        <v>62</v>
      </c>
      <c r="D19" s="52">
        <f>(242565.3+170856.5)</f>
        <v>413421.8</v>
      </c>
      <c r="E19" s="50">
        <f>(242565.3+170856.5)</f>
        <v>413421.8</v>
      </c>
      <c r="F19" s="50">
        <f>(242565.3+170856.5)</f>
        <v>413421.8</v>
      </c>
      <c r="G19" s="68"/>
    </row>
    <row r="20" spans="1:7" ht="38.25" customHeight="1" x14ac:dyDescent="0.2">
      <c r="A20" s="59">
        <v>5</v>
      </c>
      <c r="B20" s="55" t="s">
        <v>57</v>
      </c>
      <c r="C20" s="40" t="s">
        <v>63</v>
      </c>
      <c r="D20" s="52">
        <v>13180.3</v>
      </c>
      <c r="E20" s="50">
        <v>13180.3</v>
      </c>
      <c r="F20" s="50">
        <v>13180.3</v>
      </c>
      <c r="G20" s="68"/>
    </row>
    <row r="21" spans="1:7" ht="38.25" customHeight="1" x14ac:dyDescent="0.2">
      <c r="A21" s="59">
        <v>6</v>
      </c>
      <c r="B21" s="46" t="s">
        <v>44</v>
      </c>
      <c r="C21" s="40" t="s">
        <v>64</v>
      </c>
      <c r="D21" s="52">
        <v>2716</v>
      </c>
      <c r="E21" s="50">
        <v>2716</v>
      </c>
      <c r="F21" s="50">
        <v>2716</v>
      </c>
      <c r="G21" s="68"/>
    </row>
    <row r="22" spans="1:7" ht="60" customHeight="1" x14ac:dyDescent="0.2">
      <c r="A22" s="59">
        <v>7</v>
      </c>
      <c r="B22" s="46" t="s">
        <v>45</v>
      </c>
      <c r="C22" s="40" t="s">
        <v>65</v>
      </c>
      <c r="D22" s="52">
        <v>1610.1</v>
      </c>
      <c r="E22" s="50">
        <v>1610.1</v>
      </c>
      <c r="F22" s="50">
        <v>1610.1</v>
      </c>
      <c r="G22" s="68"/>
    </row>
    <row r="23" spans="1:7" ht="27.75" customHeight="1" x14ac:dyDescent="0.2">
      <c r="A23" s="59">
        <v>8</v>
      </c>
      <c r="B23" s="46" t="s">
        <v>46</v>
      </c>
      <c r="C23" s="40" t="s">
        <v>66</v>
      </c>
      <c r="D23" s="52">
        <v>18854.3</v>
      </c>
      <c r="E23" s="50">
        <v>18854.3</v>
      </c>
      <c r="F23" s="50">
        <v>18854.3</v>
      </c>
      <c r="G23" s="68"/>
    </row>
    <row r="24" spans="1:7" ht="51" customHeight="1" x14ac:dyDescent="0.2">
      <c r="A24" s="59">
        <v>9</v>
      </c>
      <c r="B24" s="55" t="s">
        <v>43</v>
      </c>
      <c r="C24" s="40" t="s">
        <v>67</v>
      </c>
      <c r="D24" s="52">
        <v>26649</v>
      </c>
      <c r="E24" s="50">
        <v>26648.2</v>
      </c>
      <c r="F24" s="50">
        <v>38116.699999999997</v>
      </c>
      <c r="G24" s="68"/>
    </row>
    <row r="25" spans="1:7" ht="36" x14ac:dyDescent="0.2">
      <c r="A25" s="59">
        <v>10</v>
      </c>
      <c r="B25" s="55" t="s">
        <v>28</v>
      </c>
      <c r="C25" s="40" t="s">
        <v>68</v>
      </c>
      <c r="D25" s="52">
        <v>2501.6999999999998</v>
      </c>
      <c r="E25" s="50">
        <v>2501.6999999999998</v>
      </c>
      <c r="F25" s="50">
        <v>2501.6999999999998</v>
      </c>
      <c r="G25" s="68"/>
    </row>
    <row r="26" spans="1:7" ht="26.25" customHeight="1" x14ac:dyDescent="0.2">
      <c r="A26" s="59">
        <v>11</v>
      </c>
      <c r="B26" s="55" t="s">
        <v>29</v>
      </c>
      <c r="C26" s="40" t="s">
        <v>92</v>
      </c>
      <c r="D26" s="52">
        <v>11.3</v>
      </c>
      <c r="E26" s="50">
        <v>271.8</v>
      </c>
      <c r="F26" s="50">
        <v>10.9</v>
      </c>
      <c r="G26" s="68"/>
    </row>
    <row r="27" spans="1:7" ht="24" x14ac:dyDescent="0.2">
      <c r="A27" s="59">
        <v>12</v>
      </c>
      <c r="B27" s="55" t="s">
        <v>58</v>
      </c>
      <c r="C27" s="40" t="s">
        <v>69</v>
      </c>
      <c r="D27" s="52">
        <v>16202.4</v>
      </c>
      <c r="E27" s="50">
        <v>16202.4</v>
      </c>
      <c r="F27" s="50">
        <v>16202.4</v>
      </c>
      <c r="G27" s="68"/>
    </row>
    <row r="28" spans="1:7" ht="27" customHeight="1" x14ac:dyDescent="0.2">
      <c r="A28" s="59">
        <v>13</v>
      </c>
      <c r="B28" s="46" t="s">
        <v>30</v>
      </c>
      <c r="C28" s="40" t="s">
        <v>34</v>
      </c>
      <c r="D28" s="52">
        <v>1321.2</v>
      </c>
      <c r="E28" s="50">
        <v>1321.2</v>
      </c>
      <c r="F28" s="50">
        <v>1321.2</v>
      </c>
      <c r="G28" s="68"/>
    </row>
    <row r="29" spans="1:7" ht="38.25" customHeight="1" x14ac:dyDescent="0.2">
      <c r="A29" s="59">
        <v>14</v>
      </c>
      <c r="B29" s="47" t="s">
        <v>31</v>
      </c>
      <c r="C29" s="41" t="s">
        <v>70</v>
      </c>
      <c r="D29" s="52">
        <v>634.6</v>
      </c>
      <c r="E29" s="50">
        <v>634.6</v>
      </c>
      <c r="F29" s="50">
        <v>634.6</v>
      </c>
      <c r="G29" s="68"/>
    </row>
    <row r="30" spans="1:7" ht="36" x14ac:dyDescent="0.2">
      <c r="A30" s="59">
        <v>15</v>
      </c>
      <c r="B30" s="46" t="s">
        <v>32</v>
      </c>
      <c r="C30" s="40" t="s">
        <v>35</v>
      </c>
      <c r="D30" s="52">
        <v>100</v>
      </c>
      <c r="E30" s="50">
        <v>100</v>
      </c>
      <c r="F30" s="50">
        <v>100</v>
      </c>
      <c r="G30" s="68"/>
    </row>
    <row r="31" spans="1:7" ht="36" x14ac:dyDescent="0.2">
      <c r="A31" s="59">
        <v>16</v>
      </c>
      <c r="B31" s="48" t="s">
        <v>42</v>
      </c>
      <c r="C31" s="40" t="s">
        <v>93</v>
      </c>
      <c r="D31" s="52">
        <v>2083</v>
      </c>
      <c r="E31" s="50">
        <v>1594.2</v>
      </c>
      <c r="F31" s="50">
        <v>1594.2</v>
      </c>
      <c r="G31" s="68"/>
    </row>
    <row r="32" spans="1:7" ht="36" x14ac:dyDescent="0.2">
      <c r="A32" s="59">
        <v>17</v>
      </c>
      <c r="B32" s="48" t="s">
        <v>97</v>
      </c>
      <c r="C32" s="40" t="s">
        <v>59</v>
      </c>
      <c r="D32" s="52">
        <v>624.70000000000005</v>
      </c>
      <c r="E32" s="50">
        <v>624.70000000000005</v>
      </c>
      <c r="F32" s="50">
        <v>627.20000000000005</v>
      </c>
      <c r="G32" s="68"/>
    </row>
    <row r="33" spans="1:7" ht="60" x14ac:dyDescent="0.2">
      <c r="A33" s="59">
        <v>18</v>
      </c>
      <c r="B33" s="48" t="s">
        <v>96</v>
      </c>
      <c r="C33" s="40" t="s">
        <v>71</v>
      </c>
      <c r="D33" s="52">
        <v>415.6</v>
      </c>
      <c r="E33" s="50">
        <v>415.6</v>
      </c>
      <c r="F33" s="50">
        <v>415.6</v>
      </c>
      <c r="G33" s="68"/>
    </row>
    <row r="34" spans="1:7" ht="37.5" customHeight="1" x14ac:dyDescent="0.2">
      <c r="A34" s="59">
        <v>19</v>
      </c>
      <c r="B34" s="48" t="s">
        <v>95</v>
      </c>
      <c r="C34" s="40" t="s">
        <v>94</v>
      </c>
      <c r="D34" s="52">
        <v>2879.1</v>
      </c>
      <c r="E34" s="50">
        <v>2879.1</v>
      </c>
      <c r="F34" s="50">
        <v>2879.1</v>
      </c>
      <c r="G34" s="68"/>
    </row>
    <row r="35" spans="1:7" ht="39" customHeight="1" x14ac:dyDescent="0.2">
      <c r="A35" s="59">
        <v>20</v>
      </c>
      <c r="B35" s="48" t="s">
        <v>38</v>
      </c>
      <c r="C35" s="40" t="s">
        <v>72</v>
      </c>
      <c r="D35" s="52">
        <v>3389.1</v>
      </c>
      <c r="E35" s="50">
        <v>3389.1</v>
      </c>
      <c r="F35" s="50">
        <v>3389.1</v>
      </c>
    </row>
    <row r="36" spans="1:7" ht="14.25" x14ac:dyDescent="0.2">
      <c r="A36" s="59"/>
      <c r="B36" s="34" t="s">
        <v>12</v>
      </c>
      <c r="C36" s="41"/>
      <c r="D36" s="49"/>
      <c r="E36" s="49"/>
      <c r="F36" s="49"/>
    </row>
    <row r="37" spans="1:7" ht="12.75" customHeight="1" x14ac:dyDescent="0.2">
      <c r="A37" s="59">
        <f>A35+1</f>
        <v>21</v>
      </c>
      <c r="B37" s="56" t="s">
        <v>25</v>
      </c>
      <c r="C37" s="41" t="s">
        <v>80</v>
      </c>
      <c r="D37" s="52">
        <v>1671.2</v>
      </c>
      <c r="E37" s="50">
        <v>1671.2</v>
      </c>
      <c r="F37" s="50">
        <v>1671.2</v>
      </c>
    </row>
    <row r="38" spans="1:7" ht="24" x14ac:dyDescent="0.2">
      <c r="A38" s="59">
        <v>22</v>
      </c>
      <c r="B38" s="55" t="s">
        <v>51</v>
      </c>
      <c r="C38" s="41" t="s">
        <v>73</v>
      </c>
      <c r="D38" s="52">
        <v>5682</v>
      </c>
      <c r="E38" s="50">
        <v>5682</v>
      </c>
      <c r="F38" s="50">
        <v>5682</v>
      </c>
    </row>
    <row r="39" spans="1:7" ht="24" x14ac:dyDescent="0.2">
      <c r="A39" s="60">
        <v>23</v>
      </c>
      <c r="B39" s="55" t="s">
        <v>75</v>
      </c>
      <c r="C39" s="41" t="s">
        <v>74</v>
      </c>
      <c r="D39" s="52">
        <v>4374</v>
      </c>
      <c r="E39" s="50">
        <v>4374</v>
      </c>
      <c r="F39" s="50">
        <v>4374</v>
      </c>
    </row>
    <row r="40" spans="1:7" ht="24" x14ac:dyDescent="0.2">
      <c r="A40" s="59">
        <v>24</v>
      </c>
      <c r="B40" s="62" t="s">
        <v>105</v>
      </c>
      <c r="C40" s="63" t="s">
        <v>106</v>
      </c>
      <c r="D40" s="64">
        <v>0</v>
      </c>
      <c r="E40" s="66">
        <v>4000</v>
      </c>
      <c r="F40" s="66">
        <v>0</v>
      </c>
    </row>
    <row r="41" spans="1:7" ht="24" x14ac:dyDescent="0.2">
      <c r="A41" s="60">
        <v>25</v>
      </c>
      <c r="B41" s="55" t="s">
        <v>52</v>
      </c>
      <c r="C41" s="41" t="s">
        <v>77</v>
      </c>
      <c r="D41" s="52">
        <v>3422.9</v>
      </c>
      <c r="E41" s="50">
        <v>2637.8</v>
      </c>
      <c r="F41" s="50">
        <v>2583.1</v>
      </c>
    </row>
    <row r="42" spans="1:7" ht="24" x14ac:dyDescent="0.2">
      <c r="A42" s="59">
        <v>26</v>
      </c>
      <c r="B42" s="55" t="s">
        <v>36</v>
      </c>
      <c r="C42" s="41" t="s">
        <v>78</v>
      </c>
      <c r="D42" s="52">
        <v>113.1</v>
      </c>
      <c r="E42" s="50">
        <v>113.1</v>
      </c>
      <c r="F42" s="50">
        <v>113.1</v>
      </c>
    </row>
    <row r="43" spans="1:7" ht="24" x14ac:dyDescent="0.2">
      <c r="A43" s="60">
        <v>27</v>
      </c>
      <c r="B43" s="62" t="s">
        <v>56</v>
      </c>
      <c r="C43" s="63" t="s">
        <v>79</v>
      </c>
      <c r="D43" s="64">
        <v>90.2</v>
      </c>
      <c r="E43" s="65">
        <f>98.5+(-98.5+30.55888+61.24112)</f>
        <v>91.800000000000011</v>
      </c>
      <c r="F43" s="65">
        <v>84.3</v>
      </c>
    </row>
    <row r="44" spans="1:7" ht="36" x14ac:dyDescent="0.2">
      <c r="A44" s="59">
        <v>28</v>
      </c>
      <c r="B44" s="55" t="s">
        <v>102</v>
      </c>
      <c r="C44" s="41" t="s">
        <v>101</v>
      </c>
      <c r="D44" s="52">
        <v>70000</v>
      </c>
      <c r="E44" s="50">
        <v>143341.5</v>
      </c>
      <c r="F44" s="50">
        <v>0</v>
      </c>
    </row>
    <row r="45" spans="1:7" ht="12.75" customHeight="1" x14ac:dyDescent="0.2">
      <c r="A45" s="60">
        <v>29</v>
      </c>
      <c r="B45" s="69" t="s">
        <v>121</v>
      </c>
      <c r="C45" s="41" t="s">
        <v>120</v>
      </c>
      <c r="D45" s="70">
        <f>(934.67553+14643.25)</f>
        <v>15577.92553</v>
      </c>
      <c r="E45" s="50">
        <v>0</v>
      </c>
      <c r="F45" s="50">
        <v>0</v>
      </c>
    </row>
    <row r="46" spans="1:7" ht="48" x14ac:dyDescent="0.2">
      <c r="A46" s="59">
        <v>30</v>
      </c>
      <c r="B46" s="55" t="s">
        <v>100</v>
      </c>
      <c r="C46" s="41" t="s">
        <v>99</v>
      </c>
      <c r="D46" s="52">
        <v>100000</v>
      </c>
      <c r="E46" s="50">
        <v>0</v>
      </c>
      <c r="F46" s="50">
        <v>0</v>
      </c>
    </row>
    <row r="47" spans="1:7" ht="24" x14ac:dyDescent="0.2">
      <c r="A47" s="60">
        <v>31</v>
      </c>
      <c r="B47" s="69" t="s">
        <v>89</v>
      </c>
      <c r="C47" s="41" t="s">
        <v>111</v>
      </c>
      <c r="D47" s="70">
        <v>150000</v>
      </c>
      <c r="E47" s="50">
        <v>0</v>
      </c>
      <c r="F47" s="50">
        <v>0</v>
      </c>
    </row>
    <row r="48" spans="1:7" ht="36" x14ac:dyDescent="0.2">
      <c r="A48" s="59">
        <v>32</v>
      </c>
      <c r="B48" s="69" t="s">
        <v>55</v>
      </c>
      <c r="C48" s="41" t="s">
        <v>112</v>
      </c>
      <c r="D48" s="70">
        <v>4955.2</v>
      </c>
      <c r="E48" s="50">
        <v>0</v>
      </c>
      <c r="F48" s="50">
        <v>0</v>
      </c>
    </row>
    <row r="49" spans="1:6" ht="24" x14ac:dyDescent="0.2">
      <c r="A49" s="60">
        <v>33</v>
      </c>
      <c r="B49" s="69" t="s">
        <v>37</v>
      </c>
      <c r="C49" s="41" t="s">
        <v>113</v>
      </c>
      <c r="D49" s="70">
        <v>31168.799999999999</v>
      </c>
      <c r="E49" s="50">
        <v>0</v>
      </c>
      <c r="F49" s="50">
        <v>0</v>
      </c>
    </row>
    <row r="50" spans="1:6" ht="24" x14ac:dyDescent="0.2">
      <c r="A50" s="59">
        <v>34</v>
      </c>
      <c r="B50" s="55" t="s">
        <v>40</v>
      </c>
      <c r="C50" s="41" t="s">
        <v>107</v>
      </c>
      <c r="D50" s="52">
        <f>(30934.81725+1974.56274)</f>
        <v>32909.379990000001</v>
      </c>
      <c r="E50" s="50">
        <f>(28602.84388+3178.09363)</f>
        <v>31780.93751</v>
      </c>
      <c r="F50" s="50">
        <f>(26242.08042+4271.96666)</f>
        <v>30514.047079999997</v>
      </c>
    </row>
    <row r="51" spans="1:6" ht="12" x14ac:dyDescent="0.2">
      <c r="A51" s="60">
        <v>35</v>
      </c>
      <c r="B51" s="55" t="s">
        <v>88</v>
      </c>
      <c r="C51" s="41" t="s">
        <v>108</v>
      </c>
      <c r="D51" s="53">
        <v>120000</v>
      </c>
      <c r="E51" s="61">
        <v>100000</v>
      </c>
      <c r="F51" s="61">
        <v>100000</v>
      </c>
    </row>
    <row r="52" spans="1:6" ht="24" hidden="1" x14ac:dyDescent="0.2">
      <c r="A52" s="59">
        <v>36</v>
      </c>
      <c r="B52" s="55" t="s">
        <v>41</v>
      </c>
      <c r="C52" s="41" t="s">
        <v>39</v>
      </c>
      <c r="D52" s="52">
        <v>0</v>
      </c>
      <c r="E52" s="50">
        <v>0</v>
      </c>
      <c r="F52" s="50">
        <v>0</v>
      </c>
    </row>
    <row r="53" spans="1:6" ht="36" x14ac:dyDescent="0.2">
      <c r="A53" s="60">
        <v>36</v>
      </c>
      <c r="B53" s="47" t="s">
        <v>103</v>
      </c>
      <c r="C53" s="41" t="s">
        <v>82</v>
      </c>
      <c r="D53" s="53">
        <v>16210</v>
      </c>
      <c r="E53" s="61">
        <v>16210</v>
      </c>
      <c r="F53" s="61">
        <v>16210</v>
      </c>
    </row>
    <row r="54" spans="1:6" ht="36" x14ac:dyDescent="0.2">
      <c r="A54" s="59">
        <v>37</v>
      </c>
      <c r="B54" s="55" t="s">
        <v>98</v>
      </c>
      <c r="C54" s="41" t="s">
        <v>76</v>
      </c>
      <c r="D54" s="52">
        <v>59700.5</v>
      </c>
      <c r="E54" s="50">
        <v>55322.5</v>
      </c>
      <c r="F54" s="50">
        <v>53332.5</v>
      </c>
    </row>
    <row r="55" spans="1:6" ht="24" x14ac:dyDescent="0.2">
      <c r="A55" s="59">
        <v>38</v>
      </c>
      <c r="B55" s="75" t="s">
        <v>123</v>
      </c>
      <c r="C55" s="41" t="s">
        <v>122</v>
      </c>
      <c r="D55" s="70">
        <v>1611.9</v>
      </c>
      <c r="E55" s="71">
        <v>1895.30008</v>
      </c>
      <c r="F55" s="71">
        <v>1912.87024</v>
      </c>
    </row>
    <row r="56" spans="1:6" ht="24" hidden="1" x14ac:dyDescent="0.2">
      <c r="A56" s="60">
        <v>65</v>
      </c>
      <c r="B56" s="51" t="s">
        <v>50</v>
      </c>
      <c r="C56" s="41" t="s">
        <v>49</v>
      </c>
      <c r="D56" s="52">
        <v>0</v>
      </c>
      <c r="E56" s="50">
        <v>0</v>
      </c>
      <c r="F56" s="50">
        <v>0</v>
      </c>
    </row>
    <row r="57" spans="1:6" ht="14.25" x14ac:dyDescent="0.2">
      <c r="A57" s="59"/>
      <c r="B57" s="32" t="s">
        <v>22</v>
      </c>
      <c r="C57" s="41"/>
      <c r="D57" s="53"/>
      <c r="E57" s="54"/>
      <c r="F57" s="54"/>
    </row>
    <row r="58" spans="1:6" ht="24" x14ac:dyDescent="0.2">
      <c r="A58" s="59">
        <f>A54+1</f>
        <v>38</v>
      </c>
      <c r="B58" s="72" t="s">
        <v>115</v>
      </c>
      <c r="C58" s="41" t="s">
        <v>114</v>
      </c>
      <c r="D58" s="73">
        <f>(44.14806+691.65194)</f>
        <v>735.8</v>
      </c>
      <c r="E58" s="61">
        <v>0</v>
      </c>
      <c r="F58" s="61">
        <v>0</v>
      </c>
    </row>
    <row r="59" spans="1:6" ht="36" x14ac:dyDescent="0.2">
      <c r="A59" s="59">
        <v>40</v>
      </c>
      <c r="B59" s="72" t="s">
        <v>117</v>
      </c>
      <c r="C59" s="41" t="s">
        <v>116</v>
      </c>
      <c r="D59" s="73">
        <v>1265.5</v>
      </c>
      <c r="E59" s="74">
        <v>1265.5</v>
      </c>
      <c r="F59" s="74">
        <v>1265.5</v>
      </c>
    </row>
    <row r="60" spans="1:6" ht="25.5" customHeight="1" x14ac:dyDescent="0.2">
      <c r="A60" s="59">
        <v>41</v>
      </c>
      <c r="B60" s="72" t="s">
        <v>81</v>
      </c>
      <c r="C60" s="41" t="s">
        <v>118</v>
      </c>
      <c r="D60" s="73">
        <f>(232.5311+3642.9689)</f>
        <v>3875.5</v>
      </c>
      <c r="E60" s="74">
        <f>(393.43063+3540.86937)</f>
        <v>3934.2999999999997</v>
      </c>
      <c r="F60" s="74">
        <f>(560.77+3444.73)</f>
        <v>4005.5</v>
      </c>
    </row>
    <row r="61" spans="1:6" ht="40.5" customHeight="1" x14ac:dyDescent="0.2">
      <c r="A61" s="59">
        <v>42</v>
      </c>
      <c r="B61" s="69" t="s">
        <v>83</v>
      </c>
      <c r="C61" s="41" t="s">
        <v>119</v>
      </c>
      <c r="D61" s="70">
        <v>89150.5</v>
      </c>
      <c r="E61" s="71">
        <v>89150.5</v>
      </c>
      <c r="F61" s="71">
        <v>89150.5</v>
      </c>
    </row>
    <row r="62" spans="1:6" ht="24" x14ac:dyDescent="0.2">
      <c r="A62" s="59">
        <v>43</v>
      </c>
      <c r="B62" s="69" t="s">
        <v>54</v>
      </c>
      <c r="C62" s="41" t="s">
        <v>84</v>
      </c>
      <c r="D62" s="70">
        <v>869.6</v>
      </c>
      <c r="E62" s="71">
        <v>869.6</v>
      </c>
      <c r="F62" s="71">
        <v>869.6</v>
      </c>
    </row>
    <row r="63" spans="1:6" ht="36" x14ac:dyDescent="0.2">
      <c r="A63" s="59">
        <v>44</v>
      </c>
      <c r="B63" s="69" t="s">
        <v>87</v>
      </c>
      <c r="C63" s="41" t="s">
        <v>110</v>
      </c>
      <c r="D63" s="70">
        <v>9127.9</v>
      </c>
      <c r="E63" s="50">
        <v>0</v>
      </c>
      <c r="F63" s="50">
        <v>0</v>
      </c>
    </row>
    <row r="64" spans="1:6" ht="36" x14ac:dyDescent="0.2">
      <c r="A64" s="59">
        <v>45</v>
      </c>
      <c r="B64" s="69" t="s">
        <v>86</v>
      </c>
      <c r="C64" s="41" t="s">
        <v>85</v>
      </c>
      <c r="D64" s="70">
        <v>3136</v>
      </c>
      <c r="E64" s="71">
        <v>3136</v>
      </c>
      <c r="F64" s="71">
        <v>3136</v>
      </c>
    </row>
    <row r="65" spans="1:6" x14ac:dyDescent="0.2">
      <c r="A65" s="31"/>
      <c r="B65" s="35" t="s">
        <v>8</v>
      </c>
      <c r="C65" s="9"/>
      <c r="D65" s="23">
        <f>SUM(D16:D64)</f>
        <v>1920195.4055200003</v>
      </c>
      <c r="E65" s="23">
        <f>SUM(E16:E64)</f>
        <v>1652831.1375900006</v>
      </c>
      <c r="F65" s="23">
        <f>SUM(F16:F64)</f>
        <v>1513469.4173200005</v>
      </c>
    </row>
    <row r="66" spans="1:6" x14ac:dyDescent="0.2">
      <c r="A66" s="2"/>
      <c r="B66" s="2"/>
      <c r="C66" s="42"/>
      <c r="D66" s="1"/>
    </row>
    <row r="67" spans="1:6" x14ac:dyDescent="0.2">
      <c r="A67" s="2"/>
      <c r="B67" s="17"/>
      <c r="C67" s="42"/>
      <c r="D67" s="10">
        <v>2025</v>
      </c>
      <c r="E67" s="10">
        <v>2026</v>
      </c>
      <c r="F67" s="10">
        <v>2027</v>
      </c>
    </row>
    <row r="68" spans="1:6" x14ac:dyDescent="0.2">
      <c r="A68" s="2"/>
      <c r="B68" s="18" t="s">
        <v>9</v>
      </c>
      <c r="C68" s="42"/>
      <c r="D68" s="25">
        <f>SUM(D16:D35)</f>
        <v>1194547.5000000005</v>
      </c>
      <c r="E68" s="25">
        <f>SUM(E16:E35)</f>
        <v>1187355.1000000003</v>
      </c>
      <c r="F68" s="25">
        <f>SUM(F16:F35)</f>
        <v>1198565.2000000002</v>
      </c>
    </row>
    <row r="69" spans="1:6" x14ac:dyDescent="0.2">
      <c r="A69" s="2"/>
      <c r="B69" s="18" t="s">
        <v>10</v>
      </c>
      <c r="C69" s="42"/>
      <c r="D69" s="25">
        <f>SUM(D37:D56)</f>
        <v>617487.1055200001</v>
      </c>
      <c r="E69" s="25">
        <f>SUM(E37:E56)</f>
        <v>367120.13759</v>
      </c>
      <c r="F69" s="25">
        <f>SUM(F37:F56)</f>
        <v>216477.11731999999</v>
      </c>
    </row>
    <row r="70" spans="1:6" x14ac:dyDescent="0.2">
      <c r="A70" s="2"/>
      <c r="B70" s="18" t="s">
        <v>11</v>
      </c>
      <c r="C70" s="42"/>
      <c r="D70" s="25">
        <f>SUM(D58:D64)</f>
        <v>108160.8</v>
      </c>
      <c r="E70" s="25">
        <f t="shared" ref="E70:F70" si="0">SUM(E58:E64)</f>
        <v>98355.900000000009</v>
      </c>
      <c r="F70" s="25">
        <f t="shared" si="0"/>
        <v>98427.1</v>
      </c>
    </row>
    <row r="71" spans="1:6" x14ac:dyDescent="0.2">
      <c r="A71" s="2"/>
      <c r="B71" s="24"/>
      <c r="C71" s="42"/>
      <c r="D71" s="26"/>
      <c r="E71" s="26"/>
      <c r="F71" s="26"/>
    </row>
    <row r="72" spans="1:6" x14ac:dyDescent="0.2">
      <c r="A72" s="2"/>
      <c r="B72" s="19"/>
      <c r="C72" s="42"/>
      <c r="D72" s="27">
        <f>SUM(D68:D70)</f>
        <v>1920195.4055200007</v>
      </c>
      <c r="E72" s="28">
        <f>SUM(E68:E70)</f>
        <v>1652831.1375900002</v>
      </c>
      <c r="F72" s="28">
        <f>SUM(F68:F70)</f>
        <v>1513469.4173200002</v>
      </c>
    </row>
    <row r="73" spans="1:6" x14ac:dyDescent="0.2">
      <c r="A73" s="2"/>
      <c r="B73" s="19" t="s">
        <v>18</v>
      </c>
      <c r="C73" s="42"/>
      <c r="D73" s="27">
        <f>554471.9+110692.1</f>
        <v>665164</v>
      </c>
      <c r="E73" s="28">
        <v>444317</v>
      </c>
      <c r="F73" s="28">
        <v>443577.5</v>
      </c>
    </row>
    <row r="74" spans="1:6" x14ac:dyDescent="0.2">
      <c r="A74" s="2"/>
      <c r="B74" s="2"/>
      <c r="C74" s="42"/>
      <c r="D74" s="43"/>
      <c r="E74" s="28"/>
      <c r="F74" s="28"/>
    </row>
    <row r="75" spans="1:6" x14ac:dyDescent="0.2">
      <c r="A75" s="2"/>
      <c r="B75" s="33" t="s">
        <v>23</v>
      </c>
      <c r="C75" s="42"/>
      <c r="D75" s="28">
        <f>D72+D73+D74</f>
        <v>2585359.4055200005</v>
      </c>
      <c r="E75" s="28">
        <f>E72+E73+E74</f>
        <v>2097148.1375900002</v>
      </c>
      <c r="F75" s="28">
        <f>F72+F73+F74</f>
        <v>1957046.9173200002</v>
      </c>
    </row>
    <row r="76" spans="1:6" x14ac:dyDescent="0.2">
      <c r="B76" s="19" t="s">
        <v>21</v>
      </c>
      <c r="D76" s="28">
        <v>1051197.5</v>
      </c>
      <c r="E76" s="28">
        <v>1096501.8</v>
      </c>
      <c r="F76" s="28">
        <v>1145175.8999999999</v>
      </c>
    </row>
    <row r="77" spans="1:6" x14ac:dyDescent="0.2">
      <c r="B77" s="19">
        <v>207</v>
      </c>
      <c r="D77" s="28">
        <f>4554.8+1178.5</f>
        <v>5733.3</v>
      </c>
      <c r="E77" s="28">
        <v>0</v>
      </c>
      <c r="F77" s="28">
        <v>0</v>
      </c>
    </row>
    <row r="78" spans="1:6" x14ac:dyDescent="0.2">
      <c r="B78" s="19">
        <v>218</v>
      </c>
      <c r="D78" s="28">
        <v>-270308.7</v>
      </c>
      <c r="E78" s="28">
        <v>0</v>
      </c>
      <c r="F78" s="28">
        <v>0</v>
      </c>
    </row>
    <row r="79" spans="1:6" x14ac:dyDescent="0.2">
      <c r="B79" s="19" t="s">
        <v>33</v>
      </c>
      <c r="D79" s="28">
        <v>0</v>
      </c>
      <c r="E79" s="28">
        <v>0</v>
      </c>
      <c r="F79" s="28">
        <v>0</v>
      </c>
    </row>
    <row r="80" spans="1:6" x14ac:dyDescent="0.2">
      <c r="B80" s="19" t="s">
        <v>24</v>
      </c>
      <c r="D80" s="28">
        <v>0</v>
      </c>
      <c r="E80" s="28">
        <v>0</v>
      </c>
      <c r="F80" s="28">
        <v>0</v>
      </c>
    </row>
    <row r="81" spans="4:6" x14ac:dyDescent="0.2">
      <c r="D81" s="28">
        <f>D75+D76+D77+D78+D79+D80</f>
        <v>3371981.5055200001</v>
      </c>
      <c r="E81" s="28">
        <f>E75+E76+E77+E78+E79+E80</f>
        <v>3193649.9375900002</v>
      </c>
      <c r="F81" s="28">
        <f>F75+F76+F77+F78+F79+F80</f>
        <v>3102222.8173200004</v>
      </c>
    </row>
    <row r="82" spans="4:6" x14ac:dyDescent="0.2">
      <c r="D82" s="36">
        <v>3371981.5</v>
      </c>
      <c r="E82" s="36">
        <v>3193649.9</v>
      </c>
      <c r="F82" s="28">
        <v>3102222.8</v>
      </c>
    </row>
    <row r="83" spans="4:6" x14ac:dyDescent="0.2">
      <c r="D83" s="28">
        <f>D81-D82</f>
        <v>5.520000122487545E-3</v>
      </c>
      <c r="E83" s="28">
        <f>E81-E82</f>
        <v>3.7590000312775373E-2</v>
      </c>
      <c r="F83" s="28">
        <f>F81-F82</f>
        <v>1.7320000566542149E-2</v>
      </c>
    </row>
  </sheetData>
  <autoFilter ref="C15:C65" xr:uid="{00000000-0009-0000-0000-000000000000}"/>
  <mergeCells count="3">
    <mergeCell ref="A10:F10"/>
    <mergeCell ref="E5:F5"/>
    <mergeCell ref="E1:F1"/>
  </mergeCells>
  <phoneticPr fontId="0" type="noConversion"/>
  <pageMargins left="0.59055118110236227" right="0.15748031496062992" top="0.47244094488188981" bottom="0.19685039370078741" header="0.59055118110236227" footer="0"/>
  <pageSetup paperSize="9" scale="76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5" t="s">
        <v>4</v>
      </c>
      <c r="B5" s="85" t="s">
        <v>6</v>
      </c>
      <c r="C5" s="79" t="s">
        <v>5</v>
      </c>
      <c r="D5" s="80"/>
      <c r="E5" s="80"/>
      <c r="F5" s="80"/>
      <c r="G5" s="80"/>
      <c r="H5" s="80"/>
      <c r="I5" s="80"/>
      <c r="J5" s="80"/>
      <c r="K5" s="81"/>
    </row>
    <row r="6" spans="1:11" x14ac:dyDescent="0.2">
      <c r="A6" s="86"/>
      <c r="B6" s="86"/>
      <c r="C6" s="82"/>
      <c r="D6" s="83"/>
      <c r="E6" s="83"/>
      <c r="F6" s="83"/>
      <c r="G6" s="83"/>
      <c r="H6" s="83"/>
      <c r="I6" s="83"/>
      <c r="J6" s="83"/>
      <c r="K6" s="84"/>
    </row>
    <row r="7" spans="1:11" x14ac:dyDescent="0.2">
      <c r="A7" s="87"/>
      <c r="B7" s="87"/>
      <c r="C7" s="78" t="s">
        <v>1</v>
      </c>
      <c r="D7" s="78"/>
      <c r="E7" s="78"/>
      <c r="F7" s="78" t="s">
        <v>13</v>
      </c>
      <c r="G7" s="78"/>
      <c r="H7" s="78"/>
      <c r="I7" s="78" t="s">
        <v>14</v>
      </c>
      <c r="J7" s="78"/>
      <c r="K7" s="78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Стародубцев Дмитрий Васильевич</cp:lastModifiedBy>
  <cp:lastPrinted>2025-02-12T03:27:18Z</cp:lastPrinted>
  <dcterms:created xsi:type="dcterms:W3CDTF">2005-11-30T09:33:36Z</dcterms:created>
  <dcterms:modified xsi:type="dcterms:W3CDTF">2025-02-12T03:42:38Z</dcterms:modified>
</cp:coreProperties>
</file>