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CC507ACD-4798-4414-A5C1-9958DF89DC8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Общее" sheetId="1" r:id="rId1"/>
  </sheets>
  <definedNames>
    <definedName name="Excel_BuiltIn_Database">#REF!</definedName>
    <definedName name="_xlnm.Print_Area" localSheetId="0">Общее!$A$5:$O$79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" l="1"/>
  <c r="J28" i="1"/>
  <c r="E28" i="1"/>
  <c r="D22" i="1"/>
  <c r="D21" i="1" l="1"/>
  <c r="H49" i="1" l="1"/>
  <c r="D26" i="1" l="1"/>
  <c r="I62" i="1" l="1"/>
  <c r="H62" i="1"/>
  <c r="I44" i="1" l="1"/>
  <c r="H44" i="1"/>
  <c r="H74" i="1" l="1"/>
  <c r="C21" i="1"/>
  <c r="F20" i="1"/>
  <c r="D25" i="1"/>
  <c r="C28" i="1"/>
  <c r="E20" i="1"/>
  <c r="H28" i="1"/>
  <c r="H58" i="1"/>
  <c r="J49" i="1"/>
  <c r="N22" i="1"/>
  <c r="M22" i="1"/>
  <c r="M20" i="1" s="1"/>
  <c r="L21" i="1"/>
  <c r="H21" i="1"/>
  <c r="C19" i="1"/>
  <c r="H39" i="1"/>
  <c r="I39" i="1"/>
  <c r="J39" i="1"/>
  <c r="H70" i="1"/>
  <c r="E27" i="1"/>
  <c r="H77" i="1"/>
  <c r="N27" i="1"/>
  <c r="I74" i="1"/>
  <c r="J74" i="1"/>
  <c r="O17" i="1"/>
  <c r="N17" i="1"/>
  <c r="M17" i="1"/>
  <c r="K17" i="1"/>
  <c r="J17" i="1"/>
  <c r="I17" i="1"/>
  <c r="E17" i="1"/>
  <c r="F17" i="1"/>
  <c r="L19" i="1"/>
  <c r="H19" i="1"/>
  <c r="D30" i="1"/>
  <c r="D27" i="1"/>
  <c r="L24" i="1"/>
  <c r="H24" i="1"/>
  <c r="O23" i="1"/>
  <c r="N23" i="1"/>
  <c r="M23" i="1"/>
  <c r="K23" i="1"/>
  <c r="J23" i="1"/>
  <c r="I23" i="1"/>
  <c r="F23" i="1"/>
  <c r="E23" i="1"/>
  <c r="H64" i="1"/>
  <c r="D24" i="1" s="1"/>
  <c r="D23" i="1" s="1"/>
  <c r="H67" i="1"/>
  <c r="J64" i="1"/>
  <c r="I64" i="1"/>
  <c r="J77" i="1"/>
  <c r="J73" i="1" s="1"/>
  <c r="I77" i="1"/>
  <c r="I73" i="1" s="1"/>
  <c r="J70" i="1"/>
  <c r="I70" i="1"/>
  <c r="J67" i="1"/>
  <c r="I67" i="1"/>
  <c r="J66" i="1"/>
  <c r="I66" i="1"/>
  <c r="O27" i="1"/>
  <c r="M27" i="1"/>
  <c r="K27" i="1"/>
  <c r="J27" i="1"/>
  <c r="I27" i="1"/>
  <c r="C29" i="1"/>
  <c r="H29" i="1"/>
  <c r="J63" i="1"/>
  <c r="J58" i="1"/>
  <c r="I63" i="1"/>
  <c r="I58" i="1" s="1"/>
  <c r="L31" i="1"/>
  <c r="H31" i="1"/>
  <c r="C31" i="1"/>
  <c r="O30" i="1"/>
  <c r="N30" i="1"/>
  <c r="M30" i="1"/>
  <c r="K30" i="1"/>
  <c r="J30" i="1"/>
  <c r="I30" i="1"/>
  <c r="F30" i="1"/>
  <c r="E30" i="1"/>
  <c r="C30" i="1" s="1"/>
  <c r="L29" i="1"/>
  <c r="L18" i="1"/>
  <c r="H18" i="1"/>
  <c r="C18" i="1"/>
  <c r="L26" i="1"/>
  <c r="H26" i="1"/>
  <c r="O25" i="1"/>
  <c r="N25" i="1"/>
  <c r="M25" i="1"/>
  <c r="K25" i="1"/>
  <c r="J25" i="1"/>
  <c r="I25" i="1"/>
  <c r="F25" i="1"/>
  <c r="E25" i="1"/>
  <c r="J57" i="1"/>
  <c r="J20" i="1"/>
  <c r="I20" i="1"/>
  <c r="O20" i="1"/>
  <c r="H22" i="1"/>
  <c r="F27" i="1"/>
  <c r="L28" i="1"/>
  <c r="D17" i="1"/>
  <c r="C26" i="1"/>
  <c r="K20" i="1"/>
  <c r="C22" i="1"/>
  <c r="D20" i="1"/>
  <c r="L30" i="1" l="1"/>
  <c r="C17" i="1"/>
  <c r="H27" i="1"/>
  <c r="H30" i="1"/>
  <c r="L23" i="1"/>
  <c r="H23" i="1"/>
  <c r="L17" i="1"/>
  <c r="H17" i="1"/>
  <c r="L25" i="1"/>
  <c r="M15" i="1"/>
  <c r="H25" i="1"/>
  <c r="J15" i="1"/>
  <c r="L22" i="1"/>
  <c r="O15" i="1"/>
  <c r="L27" i="1"/>
  <c r="J44" i="1"/>
  <c r="J38" i="1" s="1"/>
  <c r="J37" i="1" s="1"/>
  <c r="C24" i="1"/>
  <c r="C25" i="1"/>
  <c r="H20" i="1"/>
  <c r="I15" i="1"/>
  <c r="H73" i="1"/>
  <c r="I38" i="1"/>
  <c r="I37" i="1" s="1"/>
  <c r="H38" i="1"/>
  <c r="C27" i="1"/>
  <c r="F15" i="1"/>
  <c r="K15" i="1"/>
  <c r="E15" i="1"/>
  <c r="C20" i="1"/>
  <c r="D15" i="1"/>
  <c r="C23" i="1"/>
  <c r="N20" i="1"/>
  <c r="H15" i="1" l="1"/>
  <c r="H37" i="1"/>
  <c r="C15" i="1"/>
  <c r="L20" i="1"/>
  <c r="L15" i="1" s="1"/>
  <c r="N15" i="1"/>
</calcChain>
</file>

<file path=xl/sharedStrings.xml><?xml version="1.0" encoding="utf-8"?>
<sst xmlns="http://schemas.openxmlformats.org/spreadsheetml/2006/main" count="146" uniqueCount="94">
  <si>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</si>
  <si>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</si>
  <si>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</si>
  <si>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</si>
  <si>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</si>
  <si>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</si>
  <si>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</si>
  <si>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</si>
  <si>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</si>
  <si>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</si>
  <si>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</si>
  <si>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</si>
  <si>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</si>
  <si>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</si>
  <si>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</si>
  <si>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</si>
  <si>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</si>
  <si>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</si>
  <si>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</si>
  <si>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</si>
  <si>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</si>
  <si>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</si>
  <si>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</si>
  <si>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</si>
  <si>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</si>
  <si>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</si>
  <si>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</si>
  <si>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</si>
  <si>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</si>
  <si>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</si>
  <si>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</si>
  <si>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</si>
  <si>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</si>
  <si>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</si>
  <si>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</si>
  <si>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</si>
  <si>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</si>
  <si>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</si>
  <si>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</si>
  <si>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</si>
  <si>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</si>
  <si>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</si>
  <si>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</si>
  <si>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</si>
  <si>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</si>
  <si>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</si>
  <si>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</si>
  <si>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</si>
  <si>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проектно-изыскательские работы по строительству жилых домов</t>
  </si>
  <si>
    <t>проектно-изыскательские работы по строительству "Дома культуры в гпт. Стрелка"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</si>
  <si>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</si>
  <si>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</si>
  <si>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1.3.1.</t>
  </si>
  <si>
    <t xml:space="preserve">                    - обеспечение пожарной безопасности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</si>
  <si>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</si>
  <si>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</si>
  <si>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</si>
  <si>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</si>
  <si>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</si>
  <si>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</si>
  <si>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</si>
  <si>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2025 год</t>
  </si>
  <si>
    <t>осуществление строительного контроля при строительстве мкр. "Юбилейный"</t>
  </si>
  <si>
    <t>1.1.5.</t>
  </si>
  <si>
    <t>разработка ПСД на реконструкцию МКД, расположенного по адресу ул.Пионерская, 11</t>
  </si>
  <si>
    <t>Перечень строек и объектов в 2024 году и плановом периоде 2025-2026 годов</t>
  </si>
  <si>
    <t>Инвестиции на 2026 год</t>
  </si>
  <si>
    <t>2026 год</t>
  </si>
  <si>
    <t>1.2.</t>
  </si>
  <si>
    <t>разработка проектно-сметной документации на строительство объекта: ЦТП мкр.Полянка</t>
  </si>
  <si>
    <t>разработка проектной и рабочей документации объекта: насосная станция I-го подъема г.Лесосибирска</t>
  </si>
  <si>
    <t>034 F3 67483 034 F3 67484</t>
  </si>
  <si>
    <t>012 00 75870</t>
  </si>
  <si>
    <t>034 00 82450</t>
  </si>
  <si>
    <t>031 00 82050</t>
  </si>
  <si>
    <t>1.1.6.</t>
  </si>
  <si>
    <t>Перечень строек и объектов в 2025 году и плановом периоде 2026-2027 годов</t>
  </si>
  <si>
    <t>Инвестиции на 2027 год</t>
  </si>
  <si>
    <t>2027 год</t>
  </si>
  <si>
    <t>Реконструкция здания Маклаковского Дома культуры</t>
  </si>
  <si>
    <t>от 17.12.2024 № 425</t>
  </si>
  <si>
    <t>044 00 82300</t>
  </si>
  <si>
    <t>044 00 S8620</t>
  </si>
  <si>
    <t>осуществление технологического присоединения энергопринимающих устройств для энергоснабжения мкр. "Юбилейный"</t>
  </si>
  <si>
    <t>034 00 82300</t>
  </si>
  <si>
    <t>разработка ПСД на строительство объектов водоснабжения для обеспечения подключения садаводческих, огороднических, некоммерческих товариществ</t>
  </si>
  <si>
    <t>031 00 S5750</t>
  </si>
  <si>
    <t>выполнение комплекса работ по корректировке проектно-сметной и рабочей документации объектов капитального строительства: «Тепловой комплекс с двумя водогрейными котлами КВ-ТС-30 на котельной №4 в г. Лесосибирске». Подготовительный этап</t>
  </si>
  <si>
    <t>1.3.</t>
  </si>
  <si>
    <t>1.2.2.</t>
  </si>
  <si>
    <t>от 18.02.2025 № 000</t>
  </si>
  <si>
    <t>1.1.7.</t>
  </si>
  <si>
    <t>предпроектное обоснование по реконструкции существующих теплоисточников котельной "ДКВР" и котельной №2</t>
  </si>
  <si>
    <t>1.1.8.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</si>
</sst>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1"/>
    </font>
    <font>
      <i/>
      <sz val="8"/>
      <color indexed="8"/>
      <name val="Times New Roman"/>
      <family val="1"/>
      <charset val="1"/>
    </font>
    <font>
      <b/>
      <sz val="8"/>
      <color indexed="8"/>
      <name val="Times New Roman"/>
      <family val="1"/>
      <charset val="1"/>
    </font>
    <font>
      <sz val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91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32" fillId="0" borderId="14" xfId="1" applyFont="1" applyFill="1" applyBorder="1" applyAlignment="1">
      <alignment horizontal="center" vertical="center" wrapText="1"/>
    </xf>
    <xf numFmtId="0" fontId="37" fillId="0" borderId="13" xfId="1" applyFont="1" applyFill="1" applyBorder="1" applyAlignment="1">
      <alignment horizontal="center" vertical="center" wrapText="1"/>
    </xf>
    <xf numFmtId="0" fontId="37" fillId="0" borderId="10" xfId="1" applyNumberFormat="1" applyFont="1" applyFill="1" applyBorder="1" applyAlignment="1" applyProtection="1">
      <alignment horizontal="center" vertical="center" wrapText="1"/>
    </xf>
    <xf numFmtId="0" fontId="32" fillId="0" borderId="10" xfId="1" applyFont="1" applyFill="1" applyBorder="1" applyAlignment="1">
      <alignment horizontal="center" vertical="center" wrapText="1"/>
    </xf>
    <xf numFmtId="164" fontId="38" fillId="0" borderId="10" xfId="1" applyNumberFormat="1" applyFont="1" applyFill="1" applyBorder="1" applyAlignment="1">
      <alignment horizontal="center" vertical="center" wrapText="1"/>
    </xf>
    <xf numFmtId="164" fontId="32" fillId="0" borderId="10" xfId="1" applyNumberFormat="1" applyFont="1" applyFill="1" applyBorder="1" applyAlignment="1">
      <alignment horizontal="center" vertical="center" wrapText="1"/>
    </xf>
    <xf numFmtId="164" fontId="39" fillId="0" borderId="10" xfId="0" applyNumberFormat="1" applyFont="1" applyFill="1" applyBorder="1" applyAlignment="1">
      <alignment horizontal="center" vertical="center" wrapText="1"/>
    </xf>
    <xf numFmtId="164" fontId="39" fillId="0" borderId="10" xfId="1" applyNumberFormat="1" applyFont="1" applyFill="1" applyBorder="1" applyAlignment="1">
      <alignment horizontal="center" vertical="center" wrapText="1"/>
    </xf>
    <xf numFmtId="4" fontId="32" fillId="0" borderId="0" xfId="1" applyNumberFormat="1" applyFont="1" applyFill="1" applyBorder="1" applyAlignment="1">
      <alignment horizontal="center" wrapText="1"/>
    </xf>
    <xf numFmtId="0" fontId="34" fillId="0" borderId="0" xfId="1" applyFont="1" applyFill="1" applyBorder="1" applyAlignment="1">
      <alignment horizontal="center" vertical="center" wrapText="1"/>
    </xf>
    <xf numFmtId="0" fontId="32" fillId="0" borderId="10" xfId="1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 vertical="top" wrapText="1"/>
    </xf>
    <xf numFmtId="0" fontId="36" fillId="0" borderId="0" xfId="1" applyFont="1" applyAlignment="1">
      <alignment horizontal="center"/>
    </xf>
    <xf numFmtId="0" fontId="39" fillId="0" borderId="10" xfId="1" applyFont="1" applyFill="1" applyBorder="1" applyAlignment="1">
      <alignment horizontal="center" vertical="center" wrapText="1"/>
    </xf>
    <xf numFmtId="0" fontId="40" fillId="0" borderId="10" xfId="1" applyFont="1" applyFill="1" applyBorder="1" applyAlignment="1">
      <alignment horizontal="center" vertical="center" wrapText="1"/>
    </xf>
    <xf numFmtId="0" fontId="38" fillId="0" borderId="10" xfId="1" applyFont="1" applyFill="1" applyBorder="1" applyAlignment="1">
      <alignment horizontal="center" vertical="center" wrapText="1"/>
    </xf>
    <xf numFmtId="0" fontId="33" fillId="0" borderId="14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 xr:uid="{00000000-0005-0000-0000-000000000000}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tabSelected="1" zoomScaleNormal="100" zoomScaleSheetLayoutView="75" workbookViewId="0">
      <selection activeCell="O3" sqref="O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4.7109375" style="60" hidden="1" customWidth="1"/>
    <col min="8" max="8" width="12.5703125" style="6" customWidth="1"/>
    <col min="9" max="9" width="12.5703125" style="1" customWidth="1"/>
    <col min="10" max="10" width="13.28515625" style="1" customWidth="1"/>
    <col min="11" max="11" width="11.7109375" style="1" customWidth="1"/>
    <col min="12" max="12" width="14.140625" style="1" customWidth="1"/>
    <col min="13" max="15" width="11.7109375" style="1" customWidth="1"/>
    <col min="16" max="16384" width="9.140625" style="1"/>
  </cols>
  <sheetData>
    <row r="1" spans="1:15" x14ac:dyDescent="0.2">
      <c r="O1" s="20" t="s">
        <v>55</v>
      </c>
    </row>
    <row r="2" spans="1:15" x14ac:dyDescent="0.2">
      <c r="O2" s="21" t="s">
        <v>8</v>
      </c>
    </row>
    <row r="3" spans="1:15" x14ac:dyDescent="0.2">
      <c r="O3" s="22" t="s">
        <v>90</v>
      </c>
    </row>
    <row r="5" spans="1:15" x14ac:dyDescent="0.2">
      <c r="O5" s="20" t="s">
        <v>55</v>
      </c>
    </row>
    <row r="6" spans="1:15" x14ac:dyDescent="0.2">
      <c r="O6" s="21" t="s">
        <v>8</v>
      </c>
    </row>
    <row r="7" spans="1:15" x14ac:dyDescent="0.2">
      <c r="O7" s="22" t="s">
        <v>80</v>
      </c>
    </row>
    <row r="10" spans="1:15" ht="19.5" customHeight="1" x14ac:dyDescent="0.2">
      <c r="A10" s="68" t="s">
        <v>76</v>
      </c>
      <c r="B10" s="68"/>
      <c r="C10" s="68"/>
      <c r="D10" s="68"/>
      <c r="E10" s="68"/>
      <c r="F10" s="68"/>
      <c r="G10" s="68"/>
      <c r="H10" s="68"/>
      <c r="I10" s="68"/>
      <c r="J10" s="68"/>
    </row>
    <row r="11" spans="1:15" ht="18" customHeight="1" x14ac:dyDescent="0.25">
      <c r="A11" s="12"/>
      <c r="B11" s="13"/>
      <c r="C11" s="13"/>
      <c r="D11" s="13"/>
      <c r="E11" s="14"/>
      <c r="F11" s="15"/>
      <c r="G11" s="61"/>
      <c r="H11" s="16"/>
      <c r="I11" s="16"/>
      <c r="J11" s="17"/>
      <c r="O11" s="17" t="s">
        <v>0</v>
      </c>
    </row>
    <row r="12" spans="1:15" ht="27" customHeight="1" x14ac:dyDescent="0.2">
      <c r="A12" s="71" t="s">
        <v>1</v>
      </c>
      <c r="B12" s="73" t="s">
        <v>2</v>
      </c>
      <c r="C12" s="75" t="s">
        <v>60</v>
      </c>
      <c r="D12" s="76"/>
      <c r="E12" s="76"/>
      <c r="F12" s="77"/>
      <c r="G12" s="50"/>
      <c r="H12" s="75" t="s">
        <v>66</v>
      </c>
      <c r="I12" s="76"/>
      <c r="J12" s="76"/>
      <c r="K12" s="77"/>
      <c r="L12" s="75" t="s">
        <v>77</v>
      </c>
      <c r="M12" s="76"/>
      <c r="N12" s="76"/>
      <c r="O12" s="77"/>
    </row>
    <row r="13" spans="1:15" ht="61.5" customHeight="1" x14ac:dyDescent="0.2">
      <c r="A13" s="72"/>
      <c r="B13" s="74"/>
      <c r="C13" s="9" t="s">
        <v>13</v>
      </c>
      <c r="D13" s="10" t="s">
        <v>4</v>
      </c>
      <c r="E13" s="11" t="s">
        <v>5</v>
      </c>
      <c r="F13" s="11" t="s">
        <v>6</v>
      </c>
      <c r="G13" s="51"/>
      <c r="H13" s="9" t="s">
        <v>13</v>
      </c>
      <c r="I13" s="10" t="s">
        <v>4</v>
      </c>
      <c r="J13" s="11" t="s">
        <v>5</v>
      </c>
      <c r="K13" s="11" t="s">
        <v>6</v>
      </c>
      <c r="L13" s="9" t="s">
        <v>13</v>
      </c>
      <c r="M13" s="10" t="s">
        <v>4</v>
      </c>
      <c r="N13" s="11" t="s">
        <v>5</v>
      </c>
      <c r="O13" s="11" t="s">
        <v>6</v>
      </c>
    </row>
    <row r="14" spans="1:15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52"/>
      <c r="H14" s="25">
        <v>3</v>
      </c>
      <c r="I14" s="24">
        <v>4</v>
      </c>
      <c r="J14" s="24">
        <v>5</v>
      </c>
      <c r="K14" s="24">
        <v>6</v>
      </c>
      <c r="L14" s="25">
        <v>3</v>
      </c>
      <c r="M14" s="24">
        <v>4</v>
      </c>
      <c r="N14" s="24">
        <v>5</v>
      </c>
      <c r="O14" s="24">
        <v>6</v>
      </c>
    </row>
    <row r="15" spans="1:15" s="7" customFormat="1" ht="34.5" customHeight="1" x14ac:dyDescent="0.2">
      <c r="A15" s="43">
        <v>1</v>
      </c>
      <c r="B15" s="38" t="s">
        <v>7</v>
      </c>
      <c r="C15" s="41">
        <f>C17+C20+C23+C25+C27+C30</f>
        <v>132577.49524999998</v>
      </c>
      <c r="D15" s="41">
        <f t="shared" ref="D15:O15" si="0">D17+D20+D23+D25+D27+D30</f>
        <v>36598.195249999997</v>
      </c>
      <c r="E15" s="41">
        <f t="shared" si="0"/>
        <v>85067.98</v>
      </c>
      <c r="F15" s="41">
        <f t="shared" si="0"/>
        <v>10911.32</v>
      </c>
      <c r="G15" s="53"/>
      <c r="H15" s="41">
        <f t="shared" si="0"/>
        <v>170768.69999999998</v>
      </c>
      <c r="I15" s="41">
        <f t="shared" si="0"/>
        <v>1447.9</v>
      </c>
      <c r="J15" s="41">
        <f t="shared" si="0"/>
        <v>160617.76824</v>
      </c>
      <c r="K15" s="41">
        <f t="shared" si="0"/>
        <v>8703.0317599999998</v>
      </c>
      <c r="L15" s="41">
        <f t="shared" si="0"/>
        <v>37113.300000000003</v>
      </c>
      <c r="M15" s="41">
        <f t="shared" si="0"/>
        <v>0</v>
      </c>
      <c r="N15" s="41">
        <f t="shared" si="0"/>
        <v>29195.796390000003</v>
      </c>
      <c r="O15" s="41">
        <f t="shared" si="0"/>
        <v>7917.5036099999998</v>
      </c>
    </row>
    <row r="16" spans="1:15" x14ac:dyDescent="0.2">
      <c r="A16" s="18"/>
      <c r="B16" s="31" t="s">
        <v>3</v>
      </c>
      <c r="C16" s="10"/>
      <c r="D16" s="10"/>
      <c r="E16" s="10"/>
      <c r="F16" s="10"/>
      <c r="G16" s="54"/>
      <c r="H16" s="10"/>
      <c r="I16" s="10"/>
      <c r="J16" s="10"/>
      <c r="K16" s="10"/>
      <c r="L16" s="10"/>
      <c r="M16" s="10"/>
      <c r="N16" s="10"/>
      <c r="O16" s="10"/>
    </row>
    <row r="17" spans="1:15" ht="31.5" hidden="1" x14ac:dyDescent="0.2">
      <c r="A17" s="42" t="s">
        <v>10</v>
      </c>
      <c r="B17" s="46" t="s">
        <v>50</v>
      </c>
      <c r="C17" s="34">
        <f>SUM(D17:F17)</f>
        <v>0</v>
      </c>
      <c r="D17" s="45">
        <f>SUM(D18:D19)</f>
        <v>0</v>
      </c>
      <c r="E17" s="45">
        <f>SUM(E18:E19)</f>
        <v>0</v>
      </c>
      <c r="F17" s="45">
        <f>SUM(F18:F19)</f>
        <v>0</v>
      </c>
      <c r="G17" s="55"/>
      <c r="H17" s="34">
        <f>SUM(I17:K17)</f>
        <v>0</v>
      </c>
      <c r="I17" s="45">
        <f>SUM(I18:I19)</f>
        <v>0</v>
      </c>
      <c r="J17" s="45">
        <f>SUM(J18:J19)</f>
        <v>0</v>
      </c>
      <c r="K17" s="45">
        <f>SUM(K18:K19)</f>
        <v>0</v>
      </c>
      <c r="L17" s="34">
        <f>SUM(M17:O17)</f>
        <v>0</v>
      </c>
      <c r="M17" s="45">
        <f>SUM(M18:M19)</f>
        <v>0</v>
      </c>
      <c r="N17" s="45">
        <f>SUM(N18:N19)</f>
        <v>0</v>
      </c>
      <c r="O17" s="45">
        <f>SUM(O18:O19)</f>
        <v>0</v>
      </c>
    </row>
    <row r="18" spans="1:15" hidden="1" x14ac:dyDescent="0.2">
      <c r="A18" s="18" t="s">
        <v>11</v>
      </c>
      <c r="B18" s="31" t="s">
        <v>53</v>
      </c>
      <c r="C18" s="10">
        <f>SUM(D18:F18)</f>
        <v>0</v>
      </c>
      <c r="D18" s="10">
        <v>0</v>
      </c>
      <c r="E18" s="10">
        <v>0</v>
      </c>
      <c r="F18" s="10">
        <v>0</v>
      </c>
      <c r="G18" s="54"/>
      <c r="H18" s="10">
        <f t="shared" ref="H18:H31" si="1">SUM(I18:K18)</f>
        <v>0</v>
      </c>
      <c r="I18" s="47">
        <v>0</v>
      </c>
      <c r="J18" s="10">
        <v>0</v>
      </c>
      <c r="K18" s="10">
        <v>0</v>
      </c>
      <c r="L18" s="10">
        <f t="shared" ref="L18:L31" si="2">SUM(M18:O18)</f>
        <v>0</v>
      </c>
      <c r="M18" s="47">
        <v>0</v>
      </c>
      <c r="N18" s="10">
        <v>0</v>
      </c>
      <c r="O18" s="10">
        <v>0</v>
      </c>
    </row>
    <row r="19" spans="1:15" ht="31.5" hidden="1" x14ac:dyDescent="0.2">
      <c r="A19" s="18">
        <v>4</v>
      </c>
      <c r="B19" s="31" t="s">
        <v>36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54"/>
      <c r="H19" s="10">
        <f>SUM(I19:K19)</f>
        <v>0</v>
      </c>
      <c r="I19" s="10">
        <v>0</v>
      </c>
      <c r="J19" s="10">
        <v>0</v>
      </c>
      <c r="K19" s="10">
        <v>0</v>
      </c>
      <c r="L19" s="10">
        <f>SUM(M19:O19)</f>
        <v>0</v>
      </c>
      <c r="M19" s="10">
        <v>0</v>
      </c>
      <c r="N19" s="10">
        <v>0</v>
      </c>
      <c r="O19" s="10">
        <v>0</v>
      </c>
    </row>
    <row r="20" spans="1:15" s="36" customFormat="1" x14ac:dyDescent="0.2">
      <c r="A20" s="42" t="s">
        <v>10</v>
      </c>
      <c r="B20" s="44" t="s">
        <v>15</v>
      </c>
      <c r="C20" s="34">
        <f t="shared" si="3"/>
        <v>35686.025249999999</v>
      </c>
      <c r="D20" s="45">
        <f>SUM(D21:D22)</f>
        <v>35686.025249999999</v>
      </c>
      <c r="E20" s="45">
        <f>SUM(E21:E22)</f>
        <v>0</v>
      </c>
      <c r="F20" s="45">
        <f>SUM(F21:F22)</f>
        <v>0</v>
      </c>
      <c r="G20" s="55"/>
      <c r="H20" s="34">
        <f t="shared" si="1"/>
        <v>0</v>
      </c>
      <c r="I20" s="45">
        <f>SUM(I21:I22)</f>
        <v>0</v>
      </c>
      <c r="J20" s="45">
        <f>SUM(J21:J22)</f>
        <v>0</v>
      </c>
      <c r="K20" s="45">
        <f>SUM(K21:K22)</f>
        <v>0</v>
      </c>
      <c r="L20" s="34">
        <f t="shared" si="2"/>
        <v>0</v>
      </c>
      <c r="M20" s="45">
        <f>SUM(M21:M22)</f>
        <v>0</v>
      </c>
      <c r="N20" s="45">
        <f>SUM(N21:N22)</f>
        <v>0</v>
      </c>
      <c r="O20" s="45">
        <f>SUM(O21:O22)</f>
        <v>0</v>
      </c>
    </row>
    <row r="21" spans="1:15" x14ac:dyDescent="0.2">
      <c r="A21" s="18" t="s">
        <v>11</v>
      </c>
      <c r="B21" s="31" t="s">
        <v>14</v>
      </c>
      <c r="C21" s="10">
        <f t="shared" si="3"/>
        <v>16353.421049999999</v>
      </c>
      <c r="D21" s="10">
        <f>(11095.28421+5250.88458+7.25226)</f>
        <v>16353.421049999999</v>
      </c>
      <c r="E21" s="10">
        <v>0</v>
      </c>
      <c r="F21" s="10">
        <v>0</v>
      </c>
      <c r="G21" s="54"/>
      <c r="H21" s="10">
        <f t="shared" si="1"/>
        <v>0</v>
      </c>
      <c r="I21" s="10">
        <v>0</v>
      </c>
      <c r="J21" s="10">
        <v>0</v>
      </c>
      <c r="K21" s="10">
        <v>0</v>
      </c>
      <c r="L21" s="10">
        <f t="shared" si="2"/>
        <v>0</v>
      </c>
      <c r="M21" s="10">
        <v>0</v>
      </c>
      <c r="N21" s="10">
        <v>0</v>
      </c>
      <c r="O21" s="10">
        <v>0</v>
      </c>
    </row>
    <row r="22" spans="1:15" x14ac:dyDescent="0.2">
      <c r="A22" s="18" t="s">
        <v>37</v>
      </c>
      <c r="B22" s="31" t="s">
        <v>16</v>
      </c>
      <c r="C22" s="10">
        <f t="shared" si="3"/>
        <v>19332.604200000002</v>
      </c>
      <c r="D22" s="10">
        <f>(7150.2+208.9892+567)+(10747.415+659)</f>
        <v>19332.604200000002</v>
      </c>
      <c r="E22" s="10">
        <v>0</v>
      </c>
      <c r="F22" s="10">
        <v>0</v>
      </c>
      <c r="G22" s="54"/>
      <c r="H22" s="10">
        <f t="shared" si="1"/>
        <v>0</v>
      </c>
      <c r="I22" s="10">
        <v>0</v>
      </c>
      <c r="J22" s="10">
        <v>0</v>
      </c>
      <c r="K22" s="10">
        <v>0</v>
      </c>
      <c r="L22" s="10">
        <f t="shared" si="2"/>
        <v>0</v>
      </c>
      <c r="M22" s="10">
        <f>198.6-198.6</f>
        <v>0</v>
      </c>
      <c r="N22" s="10">
        <f>16351-16351</f>
        <v>0</v>
      </c>
      <c r="O22" s="10">
        <v>0</v>
      </c>
    </row>
    <row r="23" spans="1:15" hidden="1" x14ac:dyDescent="0.2">
      <c r="A23" s="42">
        <v>5</v>
      </c>
      <c r="B23" s="46" t="s">
        <v>34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55"/>
      <c r="H23" s="34">
        <f>SUM(I23:K23)</f>
        <v>0</v>
      </c>
      <c r="I23" s="45">
        <f>SUM(I24)</f>
        <v>0</v>
      </c>
      <c r="J23" s="45">
        <f>SUM(J24)</f>
        <v>0</v>
      </c>
      <c r="K23" s="45">
        <f>SUM(K24)</f>
        <v>0</v>
      </c>
      <c r="L23" s="34">
        <f>SUM(M23:O23)</f>
        <v>0</v>
      </c>
      <c r="M23" s="45">
        <f>SUM(M24)</f>
        <v>0</v>
      </c>
      <c r="N23" s="45">
        <f>SUM(N24)</f>
        <v>0</v>
      </c>
      <c r="O23" s="45">
        <f>SUM(O24)</f>
        <v>0</v>
      </c>
    </row>
    <row r="24" spans="1:15" hidden="1" x14ac:dyDescent="0.2">
      <c r="A24" s="18">
        <v>6</v>
      </c>
      <c r="B24" s="31" t="s">
        <v>35</v>
      </c>
      <c r="C24" s="10">
        <f t="shared" si="3"/>
        <v>0</v>
      </c>
      <c r="D24" s="10">
        <f>H64</f>
        <v>0</v>
      </c>
      <c r="E24" s="10">
        <v>0</v>
      </c>
      <c r="F24" s="10">
        <v>0</v>
      </c>
      <c r="G24" s="54"/>
      <c r="H24" s="10">
        <f>SUM(I24:K24)</f>
        <v>0</v>
      </c>
      <c r="I24" s="47">
        <v>0</v>
      </c>
      <c r="J24" s="10">
        <v>0</v>
      </c>
      <c r="K24" s="10">
        <v>0</v>
      </c>
      <c r="L24" s="10">
        <f>SUM(M24:O24)</f>
        <v>0</v>
      </c>
      <c r="M24" s="47">
        <v>0</v>
      </c>
      <c r="N24" s="10">
        <v>0</v>
      </c>
      <c r="O24" s="10">
        <v>0</v>
      </c>
    </row>
    <row r="25" spans="1:15" x14ac:dyDescent="0.2">
      <c r="A25" s="42" t="s">
        <v>68</v>
      </c>
      <c r="B25" s="46" t="s">
        <v>23</v>
      </c>
      <c r="C25" s="34">
        <f t="shared" ref="C25:C31" si="4">SUM(D25:F25)</f>
        <v>70912.17</v>
      </c>
      <c r="D25" s="45">
        <f>SUM(D26)</f>
        <v>912.17000000000007</v>
      </c>
      <c r="E25" s="45">
        <f>SUM(E26)</f>
        <v>70000</v>
      </c>
      <c r="F25" s="45">
        <f>SUM(F26)</f>
        <v>0</v>
      </c>
      <c r="G25" s="55"/>
      <c r="H25" s="34">
        <f t="shared" si="1"/>
        <v>144789.4</v>
      </c>
      <c r="I25" s="45">
        <f>SUM(I26)</f>
        <v>1447.9</v>
      </c>
      <c r="J25" s="45">
        <f>SUM(J26)</f>
        <v>143341.5</v>
      </c>
      <c r="K25" s="45">
        <f>SUM(K26)</f>
        <v>0</v>
      </c>
      <c r="L25" s="34">
        <f t="shared" si="2"/>
        <v>0</v>
      </c>
      <c r="M25" s="45">
        <f>SUM(M26)</f>
        <v>0</v>
      </c>
      <c r="N25" s="45">
        <f>SUM(N26)</f>
        <v>0</v>
      </c>
      <c r="O25" s="45">
        <f>SUM(O26)</f>
        <v>0</v>
      </c>
    </row>
    <row r="26" spans="1:15" x14ac:dyDescent="0.2">
      <c r="A26" s="18" t="s">
        <v>27</v>
      </c>
      <c r="B26" s="31" t="s">
        <v>24</v>
      </c>
      <c r="C26" s="10">
        <f t="shared" si="4"/>
        <v>70912.17</v>
      </c>
      <c r="D26" s="10">
        <f>(707.1+205.07)</f>
        <v>912.17000000000007</v>
      </c>
      <c r="E26" s="10">
        <v>70000</v>
      </c>
      <c r="F26" s="10">
        <v>0</v>
      </c>
      <c r="G26" s="54"/>
      <c r="H26" s="10">
        <f t="shared" si="1"/>
        <v>144789.4</v>
      </c>
      <c r="I26" s="47">
        <v>1447.9</v>
      </c>
      <c r="J26" s="10">
        <v>143341.5</v>
      </c>
      <c r="K26" s="10">
        <v>0</v>
      </c>
      <c r="L26" s="10">
        <f t="shared" si="2"/>
        <v>0</v>
      </c>
      <c r="M26" s="47">
        <v>0</v>
      </c>
      <c r="N26" s="10">
        <v>0</v>
      </c>
      <c r="O26" s="10">
        <v>0</v>
      </c>
    </row>
    <row r="27" spans="1:15" x14ac:dyDescent="0.2">
      <c r="A27" s="42" t="s">
        <v>88</v>
      </c>
      <c r="B27" s="40" t="s">
        <v>17</v>
      </c>
      <c r="C27" s="34">
        <f t="shared" si="4"/>
        <v>25979.3</v>
      </c>
      <c r="D27" s="34">
        <f>SUM(D28:D29)</f>
        <v>0</v>
      </c>
      <c r="E27" s="34">
        <f>SUM(E28:E29)</f>
        <v>15067.98</v>
      </c>
      <c r="F27" s="34">
        <f>SUM(F28:F29)</f>
        <v>10911.32</v>
      </c>
      <c r="G27" s="56"/>
      <c r="H27" s="34">
        <f t="shared" si="1"/>
        <v>25979.299999999996</v>
      </c>
      <c r="I27" s="34">
        <f>SUM(I28:I29)</f>
        <v>0</v>
      </c>
      <c r="J27" s="34">
        <f>SUM(J28:J29)</f>
        <v>17276.268239999998</v>
      </c>
      <c r="K27" s="34">
        <f>SUM(K28:K29)</f>
        <v>8703.0317599999998</v>
      </c>
      <c r="L27" s="34">
        <f t="shared" si="2"/>
        <v>37113.300000000003</v>
      </c>
      <c r="M27" s="34">
        <f>SUM(M28:M29)</f>
        <v>0</v>
      </c>
      <c r="N27" s="34">
        <f>SUM(N28:N29)</f>
        <v>29195.796390000003</v>
      </c>
      <c r="O27" s="34">
        <f>SUM(O28:O29)</f>
        <v>7917.5036099999998</v>
      </c>
    </row>
    <row r="28" spans="1:15" ht="15.75" customHeight="1" x14ac:dyDescent="0.2">
      <c r="A28" s="48" t="s">
        <v>52</v>
      </c>
      <c r="B28" s="31" t="s">
        <v>18</v>
      </c>
      <c r="C28" s="10">
        <f t="shared" si="4"/>
        <v>25979.3</v>
      </c>
      <c r="D28" s="10">
        <v>0</v>
      </c>
      <c r="E28" s="10">
        <f>25979.3-10911.32</f>
        <v>15067.98</v>
      </c>
      <c r="F28" s="10">
        <v>10911.32</v>
      </c>
      <c r="G28" s="54"/>
      <c r="H28" s="10">
        <f>SUM(I28:K28)</f>
        <v>25979.299999999996</v>
      </c>
      <c r="I28" s="10">
        <v>0</v>
      </c>
      <c r="J28" s="10">
        <f>25979.3-8703.03176</f>
        <v>17276.268239999998</v>
      </c>
      <c r="K28" s="10">
        <v>8703.0317599999998</v>
      </c>
      <c r="L28" s="10">
        <f>SUM(M28:O28)</f>
        <v>37113.300000000003</v>
      </c>
      <c r="M28" s="10">
        <v>0</v>
      </c>
      <c r="N28" s="10">
        <f>37113.3-7917.50361</f>
        <v>29195.796390000003</v>
      </c>
      <c r="O28" s="10">
        <v>7917.5036099999998</v>
      </c>
    </row>
    <row r="29" spans="1:15" ht="39" hidden="1" customHeight="1" x14ac:dyDescent="0.2">
      <c r="A29" s="18">
        <v>14</v>
      </c>
      <c r="B29" s="31" t="s">
        <v>31</v>
      </c>
      <c r="C29" s="10">
        <f t="shared" si="4"/>
        <v>0</v>
      </c>
      <c r="D29" s="10">
        <v>0</v>
      </c>
      <c r="E29" s="10">
        <v>0</v>
      </c>
      <c r="F29" s="10">
        <v>0</v>
      </c>
      <c r="G29" s="54"/>
      <c r="H29" s="10">
        <f t="shared" si="1"/>
        <v>0</v>
      </c>
      <c r="I29" s="10">
        <v>0</v>
      </c>
      <c r="J29" s="10">
        <v>0</v>
      </c>
      <c r="K29" s="10">
        <v>0</v>
      </c>
      <c r="L29" s="10">
        <f t="shared" si="2"/>
        <v>0</v>
      </c>
      <c r="M29" s="10">
        <v>0</v>
      </c>
      <c r="N29" s="10">
        <v>0</v>
      </c>
      <c r="O29" s="10">
        <v>0</v>
      </c>
    </row>
    <row r="30" spans="1:15" s="36" customFormat="1" ht="39" hidden="1" customHeight="1" x14ac:dyDescent="0.2">
      <c r="A30" s="42">
        <v>15</v>
      </c>
      <c r="B30" s="40" t="s">
        <v>25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55"/>
      <c r="H30" s="34">
        <f t="shared" si="1"/>
        <v>0</v>
      </c>
      <c r="I30" s="45">
        <f>I31</f>
        <v>0</v>
      </c>
      <c r="J30" s="45">
        <f>J31</f>
        <v>0</v>
      </c>
      <c r="K30" s="45">
        <f>K31</f>
        <v>0</v>
      </c>
      <c r="L30" s="34">
        <f t="shared" si="2"/>
        <v>0</v>
      </c>
      <c r="M30" s="45">
        <f>M31</f>
        <v>0</v>
      </c>
      <c r="N30" s="45">
        <f>N31</f>
        <v>0</v>
      </c>
      <c r="O30" s="45">
        <f>O31</f>
        <v>0</v>
      </c>
    </row>
    <row r="31" spans="1:15" ht="39" hidden="1" customHeight="1" x14ac:dyDescent="0.2">
      <c r="A31" s="18">
        <v>16</v>
      </c>
      <c r="B31" s="31" t="s">
        <v>26</v>
      </c>
      <c r="C31" s="10">
        <f t="shared" si="4"/>
        <v>0</v>
      </c>
      <c r="D31" s="10">
        <v>0</v>
      </c>
      <c r="E31" s="10">
        <v>0</v>
      </c>
      <c r="F31" s="10">
        <v>0</v>
      </c>
      <c r="G31" s="54"/>
      <c r="H31" s="10">
        <f t="shared" si="1"/>
        <v>0</v>
      </c>
      <c r="I31" s="47">
        <v>0</v>
      </c>
      <c r="J31" s="10">
        <v>0</v>
      </c>
      <c r="K31" s="10">
        <v>0</v>
      </c>
      <c r="L31" s="10">
        <f t="shared" si="2"/>
        <v>0</v>
      </c>
      <c r="M31" s="47">
        <v>0</v>
      </c>
      <c r="N31" s="10">
        <v>0</v>
      </c>
      <c r="O31" s="10">
        <v>0</v>
      </c>
    </row>
    <row r="32" spans="1:15" ht="20.25" customHeight="1" x14ac:dyDescent="0.25">
      <c r="A32" s="26"/>
      <c r="B32" s="27"/>
      <c r="C32" s="28"/>
      <c r="D32" s="29"/>
      <c r="E32" s="30"/>
      <c r="F32" s="30"/>
      <c r="G32" s="57"/>
      <c r="H32" s="28"/>
      <c r="I32" s="29"/>
      <c r="J32" s="30"/>
      <c r="K32" s="30"/>
      <c r="L32" s="28"/>
      <c r="M32" s="29"/>
      <c r="N32" s="30"/>
      <c r="O32" s="30"/>
    </row>
    <row r="33" spans="1:13" ht="15.75" customHeight="1" x14ac:dyDescent="0.2">
      <c r="A33" s="68" t="s">
        <v>65</v>
      </c>
      <c r="B33" s="68"/>
      <c r="C33" s="68"/>
      <c r="D33" s="68"/>
      <c r="E33" s="68"/>
      <c r="F33" s="68"/>
      <c r="G33" s="68"/>
      <c r="H33" s="68"/>
      <c r="I33" s="68"/>
      <c r="J33" s="68"/>
    </row>
    <row r="34" spans="1:13" x14ac:dyDescent="0.2">
      <c r="A34" s="19"/>
      <c r="B34" s="19"/>
      <c r="C34" s="19"/>
      <c r="D34" s="19"/>
      <c r="E34" s="19"/>
      <c r="F34" s="19"/>
      <c r="G34" s="58"/>
      <c r="H34" s="19"/>
      <c r="I34" s="19"/>
      <c r="J34" s="17" t="s">
        <v>0</v>
      </c>
    </row>
    <row r="35" spans="1:13" ht="31.5" x14ac:dyDescent="0.2">
      <c r="A35" s="8" t="s">
        <v>1</v>
      </c>
      <c r="B35" s="79" t="s">
        <v>12</v>
      </c>
      <c r="C35" s="79"/>
      <c r="D35" s="79"/>
      <c r="E35" s="79"/>
      <c r="F35" s="79"/>
      <c r="G35" s="52"/>
      <c r="H35" s="8" t="s">
        <v>61</v>
      </c>
      <c r="I35" s="8" t="s">
        <v>67</v>
      </c>
      <c r="J35" s="8" t="s">
        <v>78</v>
      </c>
    </row>
    <row r="36" spans="1:13" x14ac:dyDescent="0.2">
      <c r="A36" s="25">
        <v>1</v>
      </c>
      <c r="B36" s="80">
        <v>2</v>
      </c>
      <c r="C36" s="80"/>
      <c r="D36" s="80"/>
      <c r="E36" s="80"/>
      <c r="F36" s="80"/>
      <c r="G36" s="59"/>
      <c r="H36" s="25">
        <v>3</v>
      </c>
      <c r="I36" s="25">
        <v>4</v>
      </c>
      <c r="J36" s="25">
        <v>5</v>
      </c>
    </row>
    <row r="37" spans="1:13" ht="27" customHeight="1" x14ac:dyDescent="0.2">
      <c r="A37" s="8"/>
      <c r="B37" s="78" t="s">
        <v>7</v>
      </c>
      <c r="C37" s="78"/>
      <c r="D37" s="78"/>
      <c r="E37" s="78"/>
      <c r="F37" s="78"/>
      <c r="G37" s="52"/>
      <c r="H37" s="10">
        <f>H38+H73</f>
        <v>132577.49525000001</v>
      </c>
      <c r="I37" s="10">
        <f>I38+I73</f>
        <v>170768.69999999998</v>
      </c>
      <c r="J37" s="10">
        <f>J38+J73</f>
        <v>37113.300000000003</v>
      </c>
    </row>
    <row r="38" spans="1:13" x14ac:dyDescent="0.2">
      <c r="A38" s="35">
        <v>1</v>
      </c>
      <c r="B38" s="69" t="s">
        <v>9</v>
      </c>
      <c r="C38" s="69"/>
      <c r="D38" s="69"/>
      <c r="E38" s="69"/>
      <c r="F38" s="69"/>
      <c r="G38" s="62"/>
      <c r="H38" s="34">
        <f>SUM(H70,H67,H64,H58,H44,H39)</f>
        <v>106598.19525000002</v>
      </c>
      <c r="I38" s="34">
        <f>SUM(I70,I67,I64,I58,I44,I39)</f>
        <v>144789.4</v>
      </c>
      <c r="J38" s="34">
        <f>SUM(J70,J67,J64,J58,J44,J39)</f>
        <v>0</v>
      </c>
    </row>
    <row r="39" spans="1:13" hidden="1" x14ac:dyDescent="0.2">
      <c r="A39" s="8" t="s">
        <v>10</v>
      </c>
      <c r="B39" s="70" t="s">
        <v>50</v>
      </c>
      <c r="C39" s="70"/>
      <c r="D39" s="70"/>
      <c r="E39" s="70"/>
      <c r="F39" s="70"/>
      <c r="G39" s="63"/>
      <c r="H39" s="37">
        <f>SUM(H41:H43)</f>
        <v>0</v>
      </c>
      <c r="I39" s="37">
        <f>SUM(I41:I43)</f>
        <v>0</v>
      </c>
      <c r="J39" s="37">
        <f>SUM(J41:J43)</f>
        <v>0</v>
      </c>
    </row>
    <row r="40" spans="1:13" hidden="1" x14ac:dyDescent="0.2">
      <c r="A40" s="8"/>
      <c r="B40" s="81" t="s">
        <v>3</v>
      </c>
      <c r="C40" s="81"/>
      <c r="D40" s="81"/>
      <c r="E40" s="81"/>
      <c r="F40" s="81"/>
      <c r="G40" s="64"/>
      <c r="H40" s="10"/>
      <c r="I40" s="10"/>
      <c r="J40" s="10"/>
    </row>
    <row r="41" spans="1:13" hidden="1" x14ac:dyDescent="0.2">
      <c r="A41" s="33" t="s">
        <v>11</v>
      </c>
      <c r="B41" s="78" t="s">
        <v>51</v>
      </c>
      <c r="C41" s="78"/>
      <c r="D41" s="78"/>
      <c r="E41" s="78"/>
      <c r="F41" s="78"/>
      <c r="G41" s="52"/>
      <c r="H41" s="10">
        <v>0</v>
      </c>
      <c r="I41" s="10">
        <v>0</v>
      </c>
      <c r="J41" s="10">
        <v>0</v>
      </c>
    </row>
    <row r="42" spans="1:13" hidden="1" x14ac:dyDescent="0.2">
      <c r="A42" s="33" t="s">
        <v>37</v>
      </c>
      <c r="B42" s="78" t="s">
        <v>33</v>
      </c>
      <c r="C42" s="78"/>
      <c r="D42" s="78"/>
      <c r="E42" s="78"/>
      <c r="F42" s="78"/>
      <c r="G42" s="52"/>
      <c r="H42" s="10">
        <v>0</v>
      </c>
      <c r="I42" s="10">
        <v>0</v>
      </c>
      <c r="J42" s="10">
        <v>0</v>
      </c>
    </row>
    <row r="43" spans="1:13" hidden="1" x14ac:dyDescent="0.2">
      <c r="A43" s="33" t="s">
        <v>37</v>
      </c>
      <c r="B43" s="78" t="s">
        <v>38</v>
      </c>
      <c r="C43" s="78"/>
      <c r="D43" s="78"/>
      <c r="E43" s="78"/>
      <c r="F43" s="78"/>
      <c r="G43" s="52"/>
      <c r="H43" s="10"/>
      <c r="I43" s="10">
        <v>0</v>
      </c>
      <c r="J43" s="10">
        <v>0</v>
      </c>
    </row>
    <row r="44" spans="1:13" x14ac:dyDescent="0.2">
      <c r="A44" s="8" t="s">
        <v>10</v>
      </c>
      <c r="B44" s="70" t="s">
        <v>15</v>
      </c>
      <c r="C44" s="70"/>
      <c r="D44" s="70"/>
      <c r="E44" s="70"/>
      <c r="F44" s="70"/>
      <c r="G44" s="63"/>
      <c r="H44" s="37">
        <f>SUM(H46:H57)</f>
        <v>35686.025249999999</v>
      </c>
      <c r="I44" s="37">
        <f>SUM(I46:I57)</f>
        <v>0</v>
      </c>
      <c r="J44" s="37">
        <f>SUM(J46:J57)</f>
        <v>0</v>
      </c>
      <c r="M44" s="39"/>
    </row>
    <row r="45" spans="1:13" x14ac:dyDescent="0.2">
      <c r="A45" s="33"/>
      <c r="B45" s="81" t="s">
        <v>3</v>
      </c>
      <c r="C45" s="81"/>
      <c r="D45" s="81"/>
      <c r="E45" s="81"/>
      <c r="F45" s="81"/>
      <c r="G45" s="64"/>
      <c r="H45" s="10"/>
      <c r="I45" s="10">
        <v>0</v>
      </c>
      <c r="J45" s="10">
        <v>0</v>
      </c>
      <c r="M45" s="39"/>
    </row>
    <row r="46" spans="1:13" hidden="1" x14ac:dyDescent="0.2">
      <c r="A46" s="33" t="s">
        <v>27</v>
      </c>
      <c r="B46" s="78" t="s">
        <v>48</v>
      </c>
      <c r="C46" s="78"/>
      <c r="D46" s="78"/>
      <c r="E46" s="78"/>
      <c r="F46" s="78"/>
      <c r="G46" s="52"/>
      <c r="H46" s="10">
        <v>0</v>
      </c>
      <c r="I46" s="10">
        <v>0</v>
      </c>
      <c r="J46" s="10">
        <v>0</v>
      </c>
    </row>
    <row r="47" spans="1:13" ht="22.5" hidden="1" x14ac:dyDescent="0.2">
      <c r="A47" s="33" t="s">
        <v>11</v>
      </c>
      <c r="B47" s="82" t="s">
        <v>58</v>
      </c>
      <c r="C47" s="83"/>
      <c r="D47" s="83"/>
      <c r="E47" s="83"/>
      <c r="F47" s="84"/>
      <c r="G47" s="49" t="s">
        <v>71</v>
      </c>
      <c r="H47" s="10">
        <v>0</v>
      </c>
      <c r="I47" s="10">
        <v>0</v>
      </c>
      <c r="J47" s="10">
        <v>0</v>
      </c>
    </row>
    <row r="48" spans="1:13" hidden="1" x14ac:dyDescent="0.2">
      <c r="A48" s="33" t="s">
        <v>37</v>
      </c>
      <c r="B48" s="82" t="s">
        <v>59</v>
      </c>
      <c r="C48" s="83"/>
      <c r="D48" s="83"/>
      <c r="E48" s="83"/>
      <c r="F48" s="84"/>
      <c r="G48" s="49" t="s">
        <v>72</v>
      </c>
      <c r="H48" s="10">
        <v>0</v>
      </c>
      <c r="I48" s="10">
        <v>0</v>
      </c>
      <c r="J48" s="10">
        <v>0</v>
      </c>
    </row>
    <row r="49" spans="1:10" x14ac:dyDescent="0.2">
      <c r="A49" s="33" t="s">
        <v>11</v>
      </c>
      <c r="B49" s="82" t="s">
        <v>62</v>
      </c>
      <c r="C49" s="83"/>
      <c r="D49" s="83"/>
      <c r="E49" s="83"/>
      <c r="F49" s="84"/>
      <c r="G49" s="49" t="s">
        <v>73</v>
      </c>
      <c r="H49" s="10">
        <f>11095.28421</f>
        <v>11095.28421</v>
      </c>
      <c r="I49" s="10">
        <v>0</v>
      </c>
      <c r="J49" s="10">
        <f>16549.6-16549.6</f>
        <v>0</v>
      </c>
    </row>
    <row r="50" spans="1:10" x14ac:dyDescent="0.2">
      <c r="A50" s="33" t="s">
        <v>37</v>
      </c>
      <c r="B50" s="82" t="s">
        <v>70</v>
      </c>
      <c r="C50" s="83"/>
      <c r="D50" s="83"/>
      <c r="E50" s="83"/>
      <c r="F50" s="84"/>
      <c r="G50" s="49" t="s">
        <v>74</v>
      </c>
      <c r="H50" s="10">
        <v>10747.415000000001</v>
      </c>
      <c r="I50" s="10">
        <v>0</v>
      </c>
      <c r="J50" s="10">
        <v>0</v>
      </c>
    </row>
    <row r="51" spans="1:10" x14ac:dyDescent="0.2">
      <c r="A51" s="33" t="s">
        <v>56</v>
      </c>
      <c r="B51" s="82" t="s">
        <v>64</v>
      </c>
      <c r="C51" s="83"/>
      <c r="D51" s="83"/>
      <c r="E51" s="83"/>
      <c r="F51" s="84"/>
      <c r="G51" s="49" t="s">
        <v>74</v>
      </c>
      <c r="H51" s="10">
        <v>5250.8845799999999</v>
      </c>
      <c r="I51" s="10">
        <v>0</v>
      </c>
      <c r="J51" s="10">
        <v>0</v>
      </c>
    </row>
    <row r="52" spans="1:10" x14ac:dyDescent="0.2">
      <c r="A52" s="33" t="s">
        <v>57</v>
      </c>
      <c r="B52" s="82" t="s">
        <v>87</v>
      </c>
      <c r="C52" s="83"/>
      <c r="D52" s="83"/>
      <c r="E52" s="83"/>
      <c r="F52" s="84"/>
      <c r="G52" s="49" t="s">
        <v>74</v>
      </c>
      <c r="H52" s="10">
        <v>567</v>
      </c>
      <c r="I52" s="10">
        <v>0</v>
      </c>
      <c r="J52" s="10">
        <v>0</v>
      </c>
    </row>
    <row r="53" spans="1:10" x14ac:dyDescent="0.2">
      <c r="A53" s="33" t="s">
        <v>63</v>
      </c>
      <c r="B53" s="82" t="s">
        <v>83</v>
      </c>
      <c r="C53" s="83"/>
      <c r="D53" s="83"/>
      <c r="E53" s="83"/>
      <c r="F53" s="84"/>
      <c r="G53" s="49" t="s">
        <v>84</v>
      </c>
      <c r="H53" s="10">
        <v>7.2522599999999997</v>
      </c>
      <c r="I53" s="10">
        <v>0</v>
      </c>
      <c r="J53" s="10">
        <v>0</v>
      </c>
    </row>
    <row r="54" spans="1:10" x14ac:dyDescent="0.2">
      <c r="A54" s="33" t="s">
        <v>75</v>
      </c>
      <c r="B54" s="82" t="s">
        <v>69</v>
      </c>
      <c r="C54" s="83"/>
      <c r="D54" s="83"/>
      <c r="E54" s="83"/>
      <c r="F54" s="84"/>
      <c r="G54" s="49" t="s">
        <v>74</v>
      </c>
      <c r="H54" s="10">
        <v>7150.2</v>
      </c>
      <c r="I54" s="10">
        <v>0</v>
      </c>
      <c r="J54" s="10">
        <v>0</v>
      </c>
    </row>
    <row r="55" spans="1:10" ht="15" customHeight="1" x14ac:dyDescent="0.2">
      <c r="A55" s="33" t="s">
        <v>91</v>
      </c>
      <c r="B55" s="82" t="s">
        <v>92</v>
      </c>
      <c r="C55" s="83"/>
      <c r="D55" s="83"/>
      <c r="E55" s="83"/>
      <c r="F55" s="84"/>
      <c r="G55" s="49" t="s">
        <v>74</v>
      </c>
      <c r="H55" s="10">
        <v>659</v>
      </c>
      <c r="I55" s="10">
        <v>0</v>
      </c>
      <c r="J55" s="10">
        <v>0</v>
      </c>
    </row>
    <row r="56" spans="1:10" x14ac:dyDescent="0.2">
      <c r="A56" s="33" t="s">
        <v>93</v>
      </c>
      <c r="B56" s="82" t="s">
        <v>85</v>
      </c>
      <c r="C56" s="83"/>
      <c r="D56" s="83"/>
      <c r="E56" s="83"/>
      <c r="F56" s="84"/>
      <c r="G56" s="49" t="s">
        <v>86</v>
      </c>
      <c r="H56" s="10">
        <v>208.98920000000001</v>
      </c>
      <c r="I56" s="10">
        <v>0</v>
      </c>
      <c r="J56" s="10">
        <v>0</v>
      </c>
    </row>
    <row r="57" spans="1:10" ht="17.25" hidden="1" x14ac:dyDescent="0.2">
      <c r="A57" s="8" t="s">
        <v>42</v>
      </c>
      <c r="B57" s="82" t="s">
        <v>32</v>
      </c>
      <c r="C57" s="83"/>
      <c r="D57" s="83"/>
      <c r="E57" s="83"/>
      <c r="F57" s="84"/>
      <c r="G57" s="49"/>
      <c r="H57" s="10">
        <v>0</v>
      </c>
      <c r="I57" s="37">
        <v>0</v>
      </c>
      <c r="J57" s="37">
        <f>SUM(J59:J61)</f>
        <v>0</v>
      </c>
    </row>
    <row r="58" spans="1:10" x14ac:dyDescent="0.2">
      <c r="A58" s="8" t="s">
        <v>68</v>
      </c>
      <c r="B58" s="88" t="s">
        <v>23</v>
      </c>
      <c r="C58" s="89"/>
      <c r="D58" s="89"/>
      <c r="E58" s="89"/>
      <c r="F58" s="90"/>
      <c r="G58" s="65"/>
      <c r="H58" s="37">
        <f>SUM(H60:H63)</f>
        <v>70912.170000000013</v>
      </c>
      <c r="I58" s="37">
        <f>SUM(I60:I63)</f>
        <v>144789.4</v>
      </c>
      <c r="J58" s="37">
        <f>SUM(J60:J63)</f>
        <v>0</v>
      </c>
    </row>
    <row r="59" spans="1:10" x14ac:dyDescent="0.2">
      <c r="A59" s="8"/>
      <c r="B59" s="81" t="s">
        <v>3</v>
      </c>
      <c r="C59" s="81"/>
      <c r="D59" s="81"/>
      <c r="E59" s="81"/>
      <c r="F59" s="81"/>
      <c r="G59" s="52"/>
      <c r="H59" s="10"/>
      <c r="I59" s="32"/>
      <c r="J59" s="32"/>
    </row>
    <row r="60" spans="1:10" hidden="1" x14ac:dyDescent="0.2">
      <c r="A60" s="8" t="s">
        <v>52</v>
      </c>
      <c r="B60" s="82" t="s">
        <v>49</v>
      </c>
      <c r="C60" s="83"/>
      <c r="D60" s="83"/>
      <c r="E60" s="83"/>
      <c r="F60" s="84"/>
      <c r="G60" s="49"/>
      <c r="H60" s="10">
        <v>0</v>
      </c>
      <c r="I60" s="32">
        <v>0</v>
      </c>
      <c r="J60" s="32">
        <v>0</v>
      </c>
    </row>
    <row r="61" spans="1:10" hidden="1" x14ac:dyDescent="0.2">
      <c r="A61" s="8" t="s">
        <v>27</v>
      </c>
      <c r="B61" s="82" t="s">
        <v>54</v>
      </c>
      <c r="C61" s="83"/>
      <c r="D61" s="83"/>
      <c r="E61" s="83"/>
      <c r="F61" s="84"/>
      <c r="G61" s="49"/>
      <c r="H61" s="10">
        <v>0</v>
      </c>
      <c r="I61" s="10">
        <v>0</v>
      </c>
      <c r="J61" s="32">
        <v>0</v>
      </c>
    </row>
    <row r="62" spans="1:10" x14ac:dyDescent="0.2">
      <c r="A62" s="8" t="s">
        <v>27</v>
      </c>
      <c r="B62" s="82" t="s">
        <v>79</v>
      </c>
      <c r="C62" s="83"/>
      <c r="D62" s="83"/>
      <c r="E62" s="83"/>
      <c r="F62" s="84"/>
      <c r="G62" s="49" t="s">
        <v>82</v>
      </c>
      <c r="H62" s="10">
        <f>(70000+707.1)</f>
        <v>70707.100000000006</v>
      </c>
      <c r="I62" s="10">
        <f>(143341.5+1447.9)</f>
        <v>144789.4</v>
      </c>
      <c r="J62" s="32">
        <v>0</v>
      </c>
    </row>
    <row r="63" spans="1:10" x14ac:dyDescent="0.2">
      <c r="A63" s="33" t="s">
        <v>89</v>
      </c>
      <c r="B63" s="82" t="s">
        <v>28</v>
      </c>
      <c r="C63" s="83"/>
      <c r="D63" s="83"/>
      <c r="E63" s="83"/>
      <c r="F63" s="84"/>
      <c r="G63" s="49" t="s">
        <v>81</v>
      </c>
      <c r="H63" s="10">
        <v>205.07</v>
      </c>
      <c r="I63" s="37">
        <f>SUM(I71)</f>
        <v>0</v>
      </c>
      <c r="J63" s="37">
        <f>SUM(J71)</f>
        <v>0</v>
      </c>
    </row>
    <row r="64" spans="1:10" hidden="1" x14ac:dyDescent="0.2">
      <c r="A64" s="8" t="s">
        <v>46</v>
      </c>
      <c r="B64" s="88" t="s">
        <v>34</v>
      </c>
      <c r="C64" s="89"/>
      <c r="D64" s="89"/>
      <c r="E64" s="89"/>
      <c r="F64" s="90"/>
      <c r="G64" s="65"/>
      <c r="H64" s="37">
        <f>SUM(H66)</f>
        <v>0</v>
      </c>
      <c r="I64" s="37">
        <f>SUM(I69)</f>
        <v>0</v>
      </c>
      <c r="J64" s="37">
        <f>SUM(J69)</f>
        <v>0</v>
      </c>
    </row>
    <row r="65" spans="1:13" hidden="1" x14ac:dyDescent="0.2">
      <c r="A65" s="8"/>
      <c r="B65" s="85" t="s">
        <v>3</v>
      </c>
      <c r="C65" s="86"/>
      <c r="D65" s="86"/>
      <c r="E65" s="86"/>
      <c r="F65" s="87"/>
      <c r="G65" s="49"/>
      <c r="H65" s="32"/>
      <c r="I65" s="32"/>
      <c r="J65" s="32"/>
    </row>
    <row r="66" spans="1:13" hidden="1" x14ac:dyDescent="0.2">
      <c r="A66" s="8" t="s">
        <v>47</v>
      </c>
      <c r="B66" s="78" t="s">
        <v>43</v>
      </c>
      <c r="C66" s="83"/>
      <c r="D66" s="83"/>
      <c r="E66" s="83"/>
      <c r="F66" s="84"/>
      <c r="G66" s="49"/>
      <c r="H66" s="41"/>
      <c r="I66" s="37">
        <f>SUM(I71)</f>
        <v>0</v>
      </c>
      <c r="J66" s="37">
        <f>SUM(J71)</f>
        <v>0</v>
      </c>
    </row>
    <row r="67" spans="1:13" hidden="1" x14ac:dyDescent="0.2">
      <c r="A67" s="8" t="s">
        <v>29</v>
      </c>
      <c r="B67" s="88" t="s">
        <v>17</v>
      </c>
      <c r="C67" s="89"/>
      <c r="D67" s="89"/>
      <c r="E67" s="89"/>
      <c r="F67" s="90"/>
      <c r="G67" s="65"/>
      <c r="H67" s="37">
        <f>SUM(H69)</f>
        <v>0</v>
      </c>
      <c r="I67" s="37">
        <f>SUM(I72)</f>
        <v>0</v>
      </c>
      <c r="J67" s="37">
        <f>SUM(J72)</f>
        <v>0</v>
      </c>
    </row>
    <row r="68" spans="1:13" hidden="1" x14ac:dyDescent="0.2">
      <c r="A68" s="8"/>
      <c r="B68" s="81" t="s">
        <v>3</v>
      </c>
      <c r="C68" s="81"/>
      <c r="D68" s="81"/>
      <c r="E68" s="81"/>
      <c r="F68" s="81"/>
      <c r="G68" s="52"/>
      <c r="H68" s="32"/>
      <c r="I68" s="32"/>
      <c r="J68" s="32"/>
    </row>
    <row r="69" spans="1:13" hidden="1" x14ac:dyDescent="0.2">
      <c r="A69" s="8" t="s">
        <v>30</v>
      </c>
      <c r="B69" s="78" t="s">
        <v>44</v>
      </c>
      <c r="C69" s="78"/>
      <c r="D69" s="78"/>
      <c r="E69" s="78"/>
      <c r="F69" s="78"/>
      <c r="G69" s="52"/>
      <c r="H69" s="32"/>
      <c r="I69" s="32">
        <v>0</v>
      </c>
      <c r="J69" s="32">
        <v>0</v>
      </c>
    </row>
    <row r="70" spans="1:13" hidden="1" x14ac:dyDescent="0.2">
      <c r="A70" s="8" t="s">
        <v>40</v>
      </c>
      <c r="B70" s="88" t="s">
        <v>25</v>
      </c>
      <c r="C70" s="89"/>
      <c r="D70" s="89"/>
      <c r="E70" s="89"/>
      <c r="F70" s="90"/>
      <c r="G70" s="65"/>
      <c r="H70" s="37">
        <f>SUM(H72)</f>
        <v>0</v>
      </c>
      <c r="I70" s="37">
        <f>SUM(I78)</f>
        <v>0</v>
      </c>
      <c r="J70" s="37">
        <f>SUM(J78)</f>
        <v>0</v>
      </c>
    </row>
    <row r="71" spans="1:13" hidden="1" x14ac:dyDescent="0.2">
      <c r="A71" s="8"/>
      <c r="B71" s="81" t="s">
        <v>3</v>
      </c>
      <c r="C71" s="81"/>
      <c r="D71" s="81"/>
      <c r="E71" s="81"/>
      <c r="F71" s="81"/>
      <c r="G71" s="52"/>
      <c r="H71" s="32"/>
      <c r="I71" s="32"/>
      <c r="J71" s="32"/>
    </row>
    <row r="72" spans="1:13" s="36" customFormat="1" hidden="1" x14ac:dyDescent="0.2">
      <c r="A72" s="8" t="s">
        <v>41</v>
      </c>
      <c r="B72" s="78" t="s">
        <v>45</v>
      </c>
      <c r="C72" s="78"/>
      <c r="D72" s="78"/>
      <c r="E72" s="78"/>
      <c r="F72" s="78"/>
      <c r="G72" s="52"/>
      <c r="H72" s="32"/>
      <c r="I72" s="32">
        <v>0</v>
      </c>
      <c r="J72" s="32">
        <v>0</v>
      </c>
    </row>
    <row r="73" spans="1:13" x14ac:dyDescent="0.2">
      <c r="A73" s="35">
        <v>2</v>
      </c>
      <c r="B73" s="69" t="s">
        <v>22</v>
      </c>
      <c r="C73" s="69"/>
      <c r="D73" s="69"/>
      <c r="E73" s="69"/>
      <c r="F73" s="69"/>
      <c r="G73" s="66"/>
      <c r="H73" s="34">
        <f>H74+H77</f>
        <v>25979.3</v>
      </c>
      <c r="I73" s="34">
        <f>I77</f>
        <v>25979.3</v>
      </c>
      <c r="J73" s="34">
        <f>J77</f>
        <v>37113.300000000003</v>
      </c>
    </row>
    <row r="74" spans="1:13" hidden="1" x14ac:dyDescent="0.2">
      <c r="A74" s="8" t="s">
        <v>20</v>
      </c>
      <c r="B74" s="70" t="s">
        <v>15</v>
      </c>
      <c r="C74" s="70"/>
      <c r="D74" s="70"/>
      <c r="E74" s="70"/>
      <c r="F74" s="70"/>
      <c r="G74" s="67"/>
      <c r="H74" s="37">
        <f>H76</f>
        <v>0</v>
      </c>
      <c r="I74" s="37">
        <f>I76</f>
        <v>0</v>
      </c>
      <c r="J74" s="37">
        <f>J76</f>
        <v>0</v>
      </c>
      <c r="M74" s="39"/>
    </row>
    <row r="75" spans="1:13" hidden="1" x14ac:dyDescent="0.2">
      <c r="A75" s="35"/>
      <c r="B75" s="81" t="s">
        <v>3</v>
      </c>
      <c r="C75" s="81"/>
      <c r="D75" s="81"/>
      <c r="E75" s="81"/>
      <c r="F75" s="81"/>
      <c r="G75" s="52"/>
      <c r="H75" s="34"/>
      <c r="I75" s="34"/>
      <c r="J75" s="34"/>
    </row>
    <row r="76" spans="1:13" ht="33.75" hidden="1" customHeight="1" x14ac:dyDescent="0.2">
      <c r="A76" s="8" t="s">
        <v>21</v>
      </c>
      <c r="B76" s="82" t="s">
        <v>39</v>
      </c>
      <c r="C76" s="83"/>
      <c r="D76" s="83"/>
      <c r="E76" s="83"/>
      <c r="F76" s="84"/>
      <c r="G76" s="49"/>
      <c r="H76" s="10">
        <v>0</v>
      </c>
      <c r="I76" s="37">
        <v>0</v>
      </c>
      <c r="J76" s="37">
        <v>0</v>
      </c>
    </row>
    <row r="77" spans="1:13" ht="15.75" customHeight="1" x14ac:dyDescent="0.2">
      <c r="A77" s="8" t="s">
        <v>20</v>
      </c>
      <c r="B77" s="88" t="s">
        <v>17</v>
      </c>
      <c r="C77" s="89"/>
      <c r="D77" s="89"/>
      <c r="E77" s="89"/>
      <c r="F77" s="90"/>
      <c r="G77" s="65"/>
      <c r="H77" s="37">
        <f>SUM(H79)</f>
        <v>25979.3</v>
      </c>
      <c r="I77" s="37">
        <f>I79</f>
        <v>25979.3</v>
      </c>
      <c r="J77" s="37">
        <f>J79</f>
        <v>37113.300000000003</v>
      </c>
    </row>
    <row r="78" spans="1:13" ht="15.75" customHeight="1" x14ac:dyDescent="0.2">
      <c r="A78" s="8"/>
      <c r="B78" s="81" t="s">
        <v>3</v>
      </c>
      <c r="C78" s="81"/>
      <c r="D78" s="81"/>
      <c r="E78" s="81"/>
      <c r="F78" s="81"/>
      <c r="G78" s="52"/>
      <c r="H78" s="32"/>
      <c r="I78" s="10"/>
      <c r="J78" s="10"/>
    </row>
    <row r="79" spans="1:13" ht="15.75" customHeight="1" x14ac:dyDescent="0.2">
      <c r="A79" s="8" t="s">
        <v>21</v>
      </c>
      <c r="B79" s="78" t="s">
        <v>19</v>
      </c>
      <c r="C79" s="78"/>
      <c r="D79" s="78"/>
      <c r="E79" s="78"/>
      <c r="F79" s="78"/>
      <c r="G79" s="52" t="s">
        <v>72</v>
      </c>
      <c r="H79" s="10">
        <v>25979.3</v>
      </c>
      <c r="I79" s="10">
        <v>25979.3</v>
      </c>
      <c r="J79" s="10">
        <v>37113.300000000003</v>
      </c>
    </row>
    <row r="80" spans="1:13" ht="33.75" customHeight="1" x14ac:dyDescent="0.2"/>
  </sheetData>
  <sheetProtection selectLockedCells="1" selectUnlockedCells="1"/>
  <mergeCells count="52">
    <mergeCell ref="B79:F79"/>
    <mergeCell ref="B73:F73"/>
    <mergeCell ref="B77:F77"/>
    <mergeCell ref="B78:F78"/>
    <mergeCell ref="B67:F67"/>
    <mergeCell ref="B70:F70"/>
    <mergeCell ref="B68:F68"/>
    <mergeCell ref="B75:F75"/>
    <mergeCell ref="B69:F69"/>
    <mergeCell ref="B72:F72"/>
    <mergeCell ref="B71:F71"/>
    <mergeCell ref="B76:F76"/>
    <mergeCell ref="B74:F74"/>
    <mergeCell ref="B54:F54"/>
    <mergeCell ref="B57:F57"/>
    <mergeCell ref="B47:F47"/>
    <mergeCell ref="B43:F43"/>
    <mergeCell ref="B41:F41"/>
    <mergeCell ref="B46:F46"/>
    <mergeCell ref="B45:F45"/>
    <mergeCell ref="B48:F48"/>
    <mergeCell ref="B49:F49"/>
    <mergeCell ref="B53:F53"/>
    <mergeCell ref="B50:F50"/>
    <mergeCell ref="B51:F51"/>
    <mergeCell ref="B52:F52"/>
    <mergeCell ref="B63:F63"/>
    <mergeCell ref="B55:F55"/>
    <mergeCell ref="B66:F66"/>
    <mergeCell ref="B65:F65"/>
    <mergeCell ref="B56:F56"/>
    <mergeCell ref="B61:F61"/>
    <mergeCell ref="B64:F64"/>
    <mergeCell ref="B58:F58"/>
    <mergeCell ref="B59:F59"/>
    <mergeCell ref="B60:F60"/>
    <mergeCell ref="B62:F62"/>
    <mergeCell ref="L12:O12"/>
    <mergeCell ref="B35:F35"/>
    <mergeCell ref="B36:F36"/>
    <mergeCell ref="B37:F37"/>
    <mergeCell ref="B40:F40"/>
    <mergeCell ref="A10:J10"/>
    <mergeCell ref="A33:J33"/>
    <mergeCell ref="B38:F38"/>
    <mergeCell ref="B44:F44"/>
    <mergeCell ref="A12:A13"/>
    <mergeCell ref="B12:B13"/>
    <mergeCell ref="C12:F12"/>
    <mergeCell ref="H12:K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Стародубцев Дмитрий Васильевич</cp:lastModifiedBy>
  <cp:lastPrinted>2025-02-12T03:28:40Z</cp:lastPrinted>
  <dcterms:created xsi:type="dcterms:W3CDTF">2010-10-05T09:06:00Z</dcterms:created>
  <dcterms:modified xsi:type="dcterms:W3CDTF">2025-02-12T03:28:43Z</dcterms:modified>
</cp:coreProperties>
</file>