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192.168.1.218\обмен\ИНФОРМАЦИОННЫЙ ОТДЕЛ\опека\"/>
    </mc:Choice>
  </mc:AlternateContent>
  <bookViews>
    <workbookView xWindow="0" yWindow="0" windowWidth="21570" windowHeight="8070" tabRatio="722" activeTab="2"/>
  </bookViews>
  <sheets>
    <sheet name="Титульный лист" sheetId="1" r:id="rId1"/>
    <sheet name="Раздел 1" sheetId="2" r:id="rId2"/>
    <sheet name="Раздел 2" sheetId="3" r:id="rId3"/>
    <sheet name="Раздел 3" sheetId="4" r:id="rId4"/>
    <sheet name="Раздел 4" sheetId="5" r:id="rId5"/>
    <sheet name="Раздел 5" sheetId="6" r:id="rId6"/>
    <sheet name="Раздел 6" sheetId="7" r:id="rId7"/>
    <sheet name="Флак" sheetId="8" state="hidden" r:id="rId8"/>
    <sheet name="Spravochnik" sheetId="9" state="hidden" r:id="rId9"/>
  </sheets>
  <externalReferences>
    <externalReference r:id="rId10"/>
  </externalReferences>
  <definedNames>
    <definedName name="Data_Adr">Флак!$J$2:$M$7</definedName>
    <definedName name="data_r_1">'Раздел 1'!$O$20:$P$69</definedName>
    <definedName name="data_r_2">'Раздел 2'!$O$20:$AA$83</definedName>
    <definedName name="data_r_3">'Раздел 3'!$O$20:$U$54</definedName>
    <definedName name="data_r_4">'Раздел 4'!$O$20:$T$76</definedName>
    <definedName name="data_r_5">'Раздел 5'!$O$20:$P$82</definedName>
    <definedName name="data_r_6">'Раздел 6'!$O$20:$P$41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лист'!$AP$38</definedName>
    <definedName name="P_6">'Титульный лист'!$BJ$38</definedName>
    <definedName name="R_1">'Раздел 6'!$E$46</definedName>
    <definedName name="R_2">'Раздел 6'!$I$46</definedName>
    <definedName name="R_3">'Раздел 6'!$E$49</definedName>
    <definedName name="R_4">'Раздел 6'!$I$49</definedName>
    <definedName name="R_5">'Раздел 6'!$P$49</definedName>
    <definedName name="razdel_01">'Раздел 1'!$P$20:$P$69</definedName>
    <definedName name="razdel_02">'Раздел 2'!$P$20:$AA$83</definedName>
    <definedName name="razdel_03">'Раздел 3'!$P$20:$U$54</definedName>
    <definedName name="razdel_04">'Раздел 4'!$P$20:$T$76</definedName>
    <definedName name="razdel_05">'Раздел 5'!$P$20:$P$82</definedName>
    <definedName name="razdel_06">'Раздел 6'!$P$20:$P$41</definedName>
    <definedName name="T_Check">Флак!$A$2:$H$1090</definedName>
    <definedName name="Verificationcheck">Флак!$O$3:$P$4</definedName>
    <definedName name="ws">'[1]Титульный лист'!$X$29</definedName>
    <definedName name="Year">'Титульный лист'!$AO$20</definedName>
  </definedNames>
  <calcPr calcId="162913"/>
</workbook>
</file>

<file path=xl/calcChain.xml><?xml version="1.0" encoding="utf-8"?>
<calcChain xmlns="http://schemas.openxmlformats.org/spreadsheetml/2006/main">
  <c r="A38" i="8" l="1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H498" i="8"/>
  <c r="H499" i="8"/>
  <c r="H500" i="8"/>
  <c r="H501" i="8"/>
  <c r="H502" i="8"/>
  <c r="H503" i="8"/>
  <c r="H504" i="8"/>
  <c r="H505" i="8"/>
  <c r="H506" i="8"/>
  <c r="H507" i="8"/>
  <c r="H508" i="8"/>
  <c r="H509" i="8"/>
  <c r="H510" i="8"/>
  <c r="H511" i="8"/>
  <c r="H512" i="8"/>
  <c r="H513" i="8"/>
  <c r="H514" i="8"/>
  <c r="H515" i="8"/>
  <c r="H516" i="8"/>
  <c r="H517" i="8"/>
  <c r="H518" i="8"/>
  <c r="H519" i="8"/>
  <c r="H520" i="8"/>
  <c r="H521" i="8"/>
  <c r="H522" i="8"/>
  <c r="H523" i="8"/>
  <c r="H524" i="8"/>
  <c r="H470" i="8"/>
  <c r="H471" i="8"/>
  <c r="H472" i="8"/>
  <c r="H473" i="8"/>
  <c r="H474" i="8"/>
  <c r="H475" i="8"/>
  <c r="H476" i="8"/>
  <c r="H477" i="8"/>
  <c r="H478" i="8"/>
  <c r="H479" i="8"/>
  <c r="H480" i="8"/>
  <c r="H481" i="8"/>
  <c r="H482" i="8"/>
  <c r="H483" i="8"/>
  <c r="H484" i="8"/>
  <c r="H485" i="8"/>
  <c r="H486" i="8"/>
  <c r="H487" i="8"/>
  <c r="H488" i="8"/>
  <c r="H489" i="8"/>
  <c r="H490" i="8"/>
  <c r="H491" i="8"/>
  <c r="H492" i="8"/>
  <c r="H493" i="8"/>
  <c r="H494" i="8"/>
  <c r="H495" i="8"/>
  <c r="H496" i="8"/>
  <c r="H442" i="8"/>
  <c r="H443" i="8"/>
  <c r="H444" i="8"/>
  <c r="H445" i="8"/>
  <c r="H446" i="8"/>
  <c r="H447" i="8"/>
  <c r="H448" i="8"/>
  <c r="H449" i="8"/>
  <c r="H450" i="8"/>
  <c r="H451" i="8"/>
  <c r="H452" i="8"/>
  <c r="H453" i="8"/>
  <c r="H454" i="8"/>
  <c r="H455" i="8"/>
  <c r="H456" i="8"/>
  <c r="H457" i="8"/>
  <c r="H458" i="8"/>
  <c r="H459" i="8"/>
  <c r="H460" i="8"/>
  <c r="H461" i="8"/>
  <c r="H462" i="8"/>
  <c r="H463" i="8"/>
  <c r="H464" i="8"/>
  <c r="H465" i="8"/>
  <c r="H466" i="8"/>
  <c r="H467" i="8"/>
  <c r="H468" i="8"/>
  <c r="H438" i="8"/>
  <c r="H439" i="8"/>
  <c r="H440" i="8"/>
  <c r="H414" i="8"/>
  <c r="H415" i="8"/>
  <c r="H416" i="8"/>
  <c r="H417" i="8"/>
  <c r="H418" i="8"/>
  <c r="H419" i="8"/>
  <c r="H420" i="8"/>
  <c r="H421" i="8"/>
  <c r="H422" i="8"/>
  <c r="H423" i="8"/>
  <c r="H424" i="8"/>
  <c r="H425" i="8"/>
  <c r="H426" i="8"/>
  <c r="H427" i="8"/>
  <c r="H428" i="8"/>
  <c r="H429" i="8"/>
  <c r="H430" i="8"/>
  <c r="H431" i="8"/>
  <c r="H432" i="8"/>
  <c r="H433" i="8"/>
  <c r="H434" i="8"/>
  <c r="H435" i="8"/>
  <c r="H436" i="8"/>
  <c r="H437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406" i="8"/>
  <c r="H407" i="8"/>
  <c r="H408" i="8"/>
  <c r="H409" i="8"/>
  <c r="H410" i="8"/>
  <c r="H411" i="8"/>
  <c r="H412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55" i="8"/>
  <c r="H356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A1084" i="8"/>
  <c r="A1085" i="8"/>
  <c r="H1085" i="8"/>
  <c r="H1084" i="8"/>
  <c r="H1083" i="8"/>
  <c r="A1062" i="8"/>
  <c r="H1062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A1001" i="8"/>
  <c r="A1002" i="8"/>
  <c r="A1003" i="8"/>
  <c r="A1004" i="8"/>
  <c r="A1005" i="8"/>
  <c r="A1006" i="8"/>
  <c r="A1007" i="8"/>
  <c r="A1008" i="8"/>
  <c r="A1009" i="8"/>
  <c r="A1010" i="8"/>
  <c r="A1011" i="8"/>
  <c r="A1012" i="8"/>
  <c r="A1013" i="8"/>
  <c r="A1014" i="8"/>
  <c r="A1015" i="8"/>
  <c r="A1016" i="8"/>
  <c r="A1017" i="8"/>
  <c r="A1018" i="8"/>
  <c r="A1019" i="8"/>
  <c r="A1020" i="8"/>
  <c r="A1021" i="8"/>
  <c r="A1022" i="8"/>
  <c r="A1023" i="8"/>
  <c r="A1024" i="8"/>
  <c r="A1025" i="8"/>
  <c r="A1026" i="8"/>
  <c r="A1027" i="8"/>
  <c r="A1028" i="8"/>
  <c r="A1029" i="8"/>
  <c r="A1030" i="8"/>
  <c r="H1005" i="8"/>
  <c r="H1002" i="8"/>
  <c r="H1003" i="8"/>
  <c r="H1004" i="8"/>
  <c r="H1001" i="8"/>
  <c r="H1000" i="8"/>
  <c r="H997" i="8"/>
  <c r="H998" i="8"/>
  <c r="H999" i="8"/>
  <c r="H996" i="8"/>
  <c r="H995" i="8"/>
  <c r="H992" i="8"/>
  <c r="H993" i="8"/>
  <c r="H994" i="8"/>
  <c r="H991" i="8"/>
  <c r="H990" i="8"/>
  <c r="H987" i="8"/>
  <c r="H988" i="8"/>
  <c r="H989" i="8"/>
  <c r="H986" i="8"/>
  <c r="H984" i="8"/>
  <c r="H985" i="8"/>
  <c r="H982" i="8"/>
  <c r="H983" i="8"/>
  <c r="H981" i="8"/>
  <c r="H980" i="8"/>
  <c r="H977" i="8"/>
  <c r="H978" i="8"/>
  <c r="H979" i="8"/>
  <c r="H976" i="8"/>
  <c r="H975" i="8"/>
  <c r="H974" i="8"/>
  <c r="H972" i="8"/>
  <c r="H973" i="8"/>
  <c r="H971" i="8"/>
  <c r="H970" i="8"/>
  <c r="H967" i="8"/>
  <c r="H968" i="8"/>
  <c r="H969" i="8"/>
  <c r="H966" i="8"/>
  <c r="H923" i="8"/>
  <c r="H924" i="8"/>
  <c r="H925" i="8"/>
  <c r="H926" i="8"/>
  <c r="H927" i="8"/>
  <c r="H928" i="8"/>
  <c r="H929" i="8"/>
  <c r="H930" i="8"/>
  <c r="H931" i="8"/>
  <c r="H932" i="8"/>
  <c r="H933" i="8"/>
  <c r="H934" i="8"/>
  <c r="H935" i="8"/>
  <c r="H936" i="8"/>
  <c r="H937" i="8"/>
  <c r="H938" i="8"/>
  <c r="H939" i="8"/>
  <c r="H940" i="8"/>
  <c r="H941" i="8"/>
  <c r="H942" i="8"/>
  <c r="H943" i="8"/>
  <c r="H944" i="8"/>
  <c r="H945" i="8"/>
  <c r="H946" i="8"/>
  <c r="H947" i="8"/>
  <c r="H948" i="8"/>
  <c r="H949" i="8"/>
  <c r="H950" i="8"/>
  <c r="H951" i="8"/>
  <c r="H952" i="8"/>
  <c r="H953" i="8"/>
  <c r="H954" i="8"/>
  <c r="H955" i="8"/>
  <c r="H956" i="8"/>
  <c r="H957" i="8"/>
  <c r="H958" i="8"/>
  <c r="H959" i="8"/>
  <c r="H960" i="8"/>
  <c r="H961" i="8"/>
  <c r="H962" i="8"/>
  <c r="H963" i="8"/>
  <c r="H964" i="8"/>
  <c r="H965" i="8"/>
  <c r="H879" i="8"/>
  <c r="H880" i="8"/>
  <c r="H881" i="8"/>
  <c r="H882" i="8"/>
  <c r="H883" i="8"/>
  <c r="H884" i="8"/>
  <c r="H885" i="8"/>
  <c r="H886" i="8"/>
  <c r="H887" i="8"/>
  <c r="H888" i="8"/>
  <c r="H889" i="8"/>
  <c r="H890" i="8"/>
  <c r="H891" i="8"/>
  <c r="H892" i="8"/>
  <c r="H893" i="8"/>
  <c r="H894" i="8"/>
  <c r="H895" i="8"/>
  <c r="H896" i="8"/>
  <c r="H897" i="8"/>
  <c r="H898" i="8"/>
  <c r="H899" i="8"/>
  <c r="H900" i="8"/>
  <c r="H901" i="8"/>
  <c r="H902" i="8"/>
  <c r="H903" i="8"/>
  <c r="H904" i="8"/>
  <c r="H905" i="8"/>
  <c r="H906" i="8"/>
  <c r="H907" i="8"/>
  <c r="H908" i="8"/>
  <c r="H909" i="8"/>
  <c r="H910" i="8"/>
  <c r="H911" i="8"/>
  <c r="H912" i="8"/>
  <c r="H913" i="8"/>
  <c r="H914" i="8"/>
  <c r="H915" i="8"/>
  <c r="H916" i="8"/>
  <c r="H917" i="8"/>
  <c r="H918" i="8"/>
  <c r="H919" i="8"/>
  <c r="H920" i="8"/>
  <c r="H921" i="8"/>
  <c r="H835" i="8"/>
  <c r="H836" i="8"/>
  <c r="H837" i="8"/>
  <c r="H838" i="8"/>
  <c r="H839" i="8"/>
  <c r="H840" i="8"/>
  <c r="H841" i="8"/>
  <c r="H842" i="8"/>
  <c r="H843" i="8"/>
  <c r="H844" i="8"/>
  <c r="H845" i="8"/>
  <c r="H846" i="8"/>
  <c r="H847" i="8"/>
  <c r="H848" i="8"/>
  <c r="H849" i="8"/>
  <c r="H850" i="8"/>
  <c r="H851" i="8"/>
  <c r="H852" i="8"/>
  <c r="H853" i="8"/>
  <c r="H854" i="8"/>
  <c r="H855" i="8"/>
  <c r="H856" i="8"/>
  <c r="H857" i="8"/>
  <c r="H858" i="8"/>
  <c r="H859" i="8"/>
  <c r="H860" i="8"/>
  <c r="H861" i="8"/>
  <c r="H862" i="8"/>
  <c r="H863" i="8"/>
  <c r="H864" i="8"/>
  <c r="H865" i="8"/>
  <c r="H866" i="8"/>
  <c r="H867" i="8"/>
  <c r="H868" i="8"/>
  <c r="H869" i="8"/>
  <c r="H870" i="8"/>
  <c r="H871" i="8"/>
  <c r="H872" i="8"/>
  <c r="H873" i="8"/>
  <c r="H874" i="8"/>
  <c r="H875" i="8"/>
  <c r="H876" i="8"/>
  <c r="H877" i="8"/>
  <c r="H829" i="8"/>
  <c r="H830" i="8"/>
  <c r="H831" i="8"/>
  <c r="H832" i="8"/>
  <c r="H833" i="8"/>
  <c r="H791" i="8"/>
  <c r="H792" i="8"/>
  <c r="H793" i="8"/>
  <c r="H794" i="8"/>
  <c r="H795" i="8"/>
  <c r="H796" i="8"/>
  <c r="H797" i="8"/>
  <c r="H798" i="8"/>
  <c r="H799" i="8"/>
  <c r="H800" i="8"/>
  <c r="H801" i="8"/>
  <c r="H802" i="8"/>
  <c r="H803" i="8"/>
  <c r="H804" i="8"/>
  <c r="H805" i="8"/>
  <c r="H806" i="8"/>
  <c r="H807" i="8"/>
  <c r="H808" i="8"/>
  <c r="H809" i="8"/>
  <c r="H810" i="8"/>
  <c r="H811" i="8"/>
  <c r="H812" i="8"/>
  <c r="H813" i="8"/>
  <c r="H814" i="8"/>
  <c r="H815" i="8"/>
  <c r="H816" i="8"/>
  <c r="H817" i="8"/>
  <c r="H818" i="8"/>
  <c r="H819" i="8"/>
  <c r="H820" i="8"/>
  <c r="H821" i="8"/>
  <c r="H822" i="8"/>
  <c r="H823" i="8"/>
  <c r="H824" i="8"/>
  <c r="H825" i="8"/>
  <c r="H826" i="8"/>
  <c r="H827" i="8"/>
  <c r="H828" i="8"/>
  <c r="H758" i="8"/>
  <c r="H757" i="8"/>
  <c r="H756" i="8"/>
  <c r="H755" i="8"/>
  <c r="H754" i="8"/>
  <c r="H753" i="8"/>
  <c r="H752" i="8"/>
  <c r="H751" i="8"/>
  <c r="H750" i="8"/>
  <c r="H749" i="8"/>
  <c r="H748" i="8"/>
  <c r="H747" i="8"/>
  <c r="H651" i="8"/>
  <c r="H650" i="8"/>
  <c r="H649" i="8"/>
  <c r="H646" i="8"/>
  <c r="H647" i="8"/>
  <c r="H648" i="8"/>
  <c r="H643" i="8"/>
  <c r="H644" i="8"/>
  <c r="H645" i="8"/>
  <c r="H639" i="8"/>
  <c r="H640" i="8"/>
  <c r="H641" i="8"/>
  <c r="H642" i="8"/>
  <c r="H638" i="8"/>
  <c r="H637" i="8"/>
  <c r="H634" i="8"/>
  <c r="H635" i="8"/>
  <c r="H636" i="8"/>
  <c r="H631" i="8"/>
  <c r="H632" i="8"/>
  <c r="H633" i="8"/>
  <c r="H627" i="8"/>
  <c r="H628" i="8"/>
  <c r="H629" i="8"/>
  <c r="H630" i="8"/>
  <c r="H626" i="8"/>
  <c r="H616" i="8"/>
  <c r="H615" i="8"/>
  <c r="H614" i="8"/>
  <c r="H613" i="8"/>
  <c r="H612" i="8"/>
  <c r="H611" i="8"/>
  <c r="H608" i="8"/>
  <c r="H582" i="8"/>
  <c r="H583" i="8"/>
  <c r="H584" i="8"/>
  <c r="H585" i="8"/>
  <c r="H586" i="8"/>
  <c r="H587" i="8"/>
  <c r="H588" i="8"/>
  <c r="H589" i="8"/>
  <c r="H590" i="8"/>
  <c r="H591" i="8"/>
  <c r="H592" i="8"/>
  <c r="H593" i="8"/>
  <c r="H594" i="8"/>
  <c r="H595" i="8"/>
  <c r="H596" i="8"/>
  <c r="H597" i="8"/>
  <c r="H598" i="8"/>
  <c r="H599" i="8"/>
  <c r="H600" i="8"/>
  <c r="H601" i="8"/>
  <c r="H602" i="8"/>
  <c r="H603" i="8"/>
  <c r="H604" i="8"/>
  <c r="H605" i="8"/>
  <c r="H606" i="8"/>
  <c r="H607" i="8"/>
  <c r="H580" i="8"/>
  <c r="H554" i="8"/>
  <c r="H555" i="8"/>
  <c r="H556" i="8"/>
  <c r="H557" i="8"/>
  <c r="H558" i="8"/>
  <c r="H559" i="8"/>
  <c r="H560" i="8"/>
  <c r="H561" i="8"/>
  <c r="H562" i="8"/>
  <c r="H563" i="8"/>
  <c r="H564" i="8"/>
  <c r="H565" i="8"/>
  <c r="H566" i="8"/>
  <c r="H567" i="8"/>
  <c r="H568" i="8"/>
  <c r="H569" i="8"/>
  <c r="H570" i="8"/>
  <c r="H571" i="8"/>
  <c r="H572" i="8"/>
  <c r="H573" i="8"/>
  <c r="H574" i="8"/>
  <c r="H575" i="8"/>
  <c r="H576" i="8"/>
  <c r="H577" i="8"/>
  <c r="H578" i="8"/>
  <c r="H579" i="8"/>
  <c r="H526" i="8"/>
  <c r="H527" i="8"/>
  <c r="H528" i="8"/>
  <c r="H529" i="8"/>
  <c r="H530" i="8"/>
  <c r="H531" i="8"/>
  <c r="H532" i="8"/>
  <c r="H533" i="8"/>
  <c r="H534" i="8"/>
  <c r="H535" i="8"/>
  <c r="H536" i="8"/>
  <c r="H537" i="8"/>
  <c r="H538" i="8"/>
  <c r="H539" i="8"/>
  <c r="H540" i="8"/>
  <c r="H541" i="8"/>
  <c r="H542" i="8"/>
  <c r="H543" i="8"/>
  <c r="H544" i="8"/>
  <c r="H545" i="8"/>
  <c r="H546" i="8"/>
  <c r="H547" i="8"/>
  <c r="H548" i="8"/>
  <c r="H549" i="8"/>
  <c r="H550" i="8"/>
  <c r="H551" i="8"/>
  <c r="H552" i="8"/>
  <c r="A33" i="8"/>
  <c r="A34" i="8"/>
  <c r="A35" i="8"/>
  <c r="H35" i="8"/>
  <c r="H34" i="8"/>
  <c r="H32" i="8"/>
  <c r="H33" i="8"/>
  <c r="H22" i="8"/>
  <c r="H1039" i="8"/>
  <c r="H30" i="8"/>
  <c r="A652" i="8"/>
  <c r="A653" i="8"/>
  <c r="A654" i="8"/>
  <c r="A716" i="8"/>
  <c r="A715" i="8"/>
  <c r="A714" i="8"/>
  <c r="A713" i="8"/>
  <c r="A686" i="8"/>
  <c r="A685" i="8"/>
  <c r="A684" i="8"/>
  <c r="A683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1031" i="8"/>
  <c r="A1032" i="8"/>
  <c r="A1033" i="8"/>
  <c r="A1034" i="8"/>
  <c r="A828" i="8"/>
  <c r="A827" i="8"/>
  <c r="A826" i="8"/>
  <c r="A825" i="8"/>
  <c r="A824" i="8"/>
  <c r="A823" i="8"/>
  <c r="A822" i="8"/>
  <c r="A24" i="8"/>
  <c r="A25" i="8"/>
  <c r="A26" i="8"/>
  <c r="A27" i="8"/>
  <c r="A28" i="8"/>
  <c r="A29" i="8"/>
  <c r="A30" i="8"/>
  <c r="A31" i="8"/>
  <c r="A32" i="8"/>
  <c r="A36" i="8"/>
  <c r="A37" i="8"/>
  <c r="A674" i="8"/>
  <c r="A675" i="8"/>
  <c r="A676" i="8"/>
  <c r="A677" i="8"/>
  <c r="A678" i="8"/>
  <c r="A679" i="8"/>
  <c r="A680" i="8"/>
  <c r="A681" i="8"/>
  <c r="A682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1050" i="8"/>
  <c r="A1051" i="8"/>
  <c r="A1052" i="8"/>
  <c r="A1053" i="8"/>
  <c r="A1054" i="8"/>
  <c r="A1055" i="8"/>
  <c r="A1056" i="8"/>
  <c r="A1057" i="8"/>
  <c r="A1058" i="8"/>
  <c r="A1059" i="8"/>
  <c r="A1060" i="8"/>
  <c r="A1061" i="8"/>
  <c r="A1068" i="8"/>
  <c r="A1069" i="8"/>
  <c r="A1070" i="8"/>
  <c r="A1071" i="8"/>
  <c r="A1072" i="8"/>
  <c r="A1073" i="8"/>
  <c r="A1074" i="8"/>
  <c r="A1075" i="8"/>
  <c r="H13" i="8"/>
  <c r="H14" i="8"/>
  <c r="H15" i="8"/>
  <c r="H16" i="8"/>
  <c r="H17" i="8"/>
  <c r="H18" i="8"/>
  <c r="H19" i="8"/>
  <c r="H20" i="8"/>
  <c r="H21" i="8"/>
  <c r="H23" i="8"/>
  <c r="H24" i="8"/>
  <c r="H25" i="8"/>
  <c r="H26" i="8"/>
  <c r="H27" i="8"/>
  <c r="H28" i="8"/>
  <c r="H29" i="8"/>
  <c r="H31" i="8"/>
  <c r="H4" i="8"/>
  <c r="H5" i="8"/>
  <c r="H6" i="8"/>
  <c r="H7" i="8"/>
  <c r="H8" i="8"/>
  <c r="H9" i="8"/>
  <c r="H10" i="8"/>
  <c r="H11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29" i="8"/>
  <c r="H357" i="8"/>
  <c r="H385" i="8"/>
  <c r="H413" i="8"/>
  <c r="H441" i="8"/>
  <c r="H469" i="8"/>
  <c r="H497" i="8"/>
  <c r="H525" i="8"/>
  <c r="H553" i="8"/>
  <c r="H581" i="8"/>
  <c r="H609" i="8"/>
  <c r="H610" i="8"/>
  <c r="H617" i="8"/>
  <c r="H618" i="8"/>
  <c r="H619" i="8"/>
  <c r="H620" i="8"/>
  <c r="H621" i="8"/>
  <c r="H622" i="8"/>
  <c r="H623" i="8"/>
  <c r="H624" i="8"/>
  <c r="H625" i="8"/>
  <c r="H653" i="8"/>
  <c r="H654" i="8"/>
  <c r="H655" i="8"/>
  <c r="H656" i="8"/>
  <c r="H657" i="8"/>
  <c r="H658" i="8"/>
  <c r="H659" i="8"/>
  <c r="H660" i="8"/>
  <c r="H661" i="8"/>
  <c r="H662" i="8"/>
  <c r="H663" i="8"/>
  <c r="H664" i="8"/>
  <c r="H665" i="8"/>
  <c r="H666" i="8"/>
  <c r="H667" i="8"/>
  <c r="H668" i="8"/>
  <c r="H669" i="8"/>
  <c r="H670" i="8"/>
  <c r="H671" i="8"/>
  <c r="H672" i="8"/>
  <c r="H673" i="8"/>
  <c r="H674" i="8"/>
  <c r="H675" i="8"/>
  <c r="H676" i="8"/>
  <c r="H677" i="8"/>
  <c r="H678" i="8"/>
  <c r="H679" i="8"/>
  <c r="H680" i="8"/>
  <c r="H681" i="8"/>
  <c r="H682" i="8"/>
  <c r="H683" i="8"/>
  <c r="H684" i="8"/>
  <c r="H685" i="8"/>
  <c r="H686" i="8"/>
  <c r="H687" i="8"/>
  <c r="H688" i="8"/>
  <c r="H689" i="8"/>
  <c r="H690" i="8"/>
  <c r="H691" i="8"/>
  <c r="H692" i="8"/>
  <c r="H693" i="8"/>
  <c r="H694" i="8"/>
  <c r="H695" i="8"/>
  <c r="H696" i="8"/>
  <c r="H697" i="8"/>
  <c r="H698" i="8"/>
  <c r="H699" i="8"/>
  <c r="H700" i="8"/>
  <c r="H701" i="8"/>
  <c r="H702" i="8"/>
  <c r="H703" i="8"/>
  <c r="H704" i="8"/>
  <c r="H705" i="8"/>
  <c r="H706" i="8"/>
  <c r="H707" i="8"/>
  <c r="H708" i="8"/>
  <c r="H709" i="8"/>
  <c r="H710" i="8"/>
  <c r="H711" i="8"/>
  <c r="H712" i="8"/>
  <c r="H713" i="8"/>
  <c r="H714" i="8"/>
  <c r="H715" i="8"/>
  <c r="H716" i="8"/>
  <c r="H717" i="8"/>
  <c r="H718" i="8"/>
  <c r="H719" i="8"/>
  <c r="H720" i="8"/>
  <c r="H721" i="8"/>
  <c r="H722" i="8"/>
  <c r="H723" i="8"/>
  <c r="H724" i="8"/>
  <c r="H725" i="8"/>
  <c r="H726" i="8"/>
  <c r="H727" i="8"/>
  <c r="H728" i="8"/>
  <c r="H729" i="8"/>
  <c r="H730" i="8"/>
  <c r="H731" i="8"/>
  <c r="H732" i="8"/>
  <c r="H733" i="8"/>
  <c r="H734" i="8"/>
  <c r="H735" i="8"/>
  <c r="H736" i="8"/>
  <c r="H737" i="8"/>
  <c r="H738" i="8"/>
  <c r="H739" i="8"/>
  <c r="H740" i="8"/>
  <c r="H741" i="8"/>
  <c r="H742" i="8"/>
  <c r="H743" i="8"/>
  <c r="H744" i="8"/>
  <c r="H745" i="8"/>
  <c r="H746" i="8"/>
  <c r="H760" i="8"/>
  <c r="H761" i="8"/>
  <c r="H762" i="8"/>
  <c r="H763" i="8"/>
  <c r="H764" i="8"/>
  <c r="H765" i="8"/>
  <c r="H766" i="8"/>
  <c r="H767" i="8"/>
  <c r="H768" i="8"/>
  <c r="H769" i="8"/>
  <c r="H770" i="8"/>
  <c r="H771" i="8"/>
  <c r="H772" i="8"/>
  <c r="H773" i="8"/>
  <c r="H774" i="8"/>
  <c r="H775" i="8"/>
  <c r="H776" i="8"/>
  <c r="H777" i="8"/>
  <c r="H778" i="8"/>
  <c r="H779" i="8"/>
  <c r="H780" i="8"/>
  <c r="H781" i="8"/>
  <c r="H782" i="8"/>
  <c r="H783" i="8"/>
  <c r="H784" i="8"/>
  <c r="H785" i="8"/>
  <c r="H786" i="8"/>
  <c r="H787" i="8"/>
  <c r="H788" i="8"/>
  <c r="H789" i="8"/>
  <c r="H790" i="8"/>
  <c r="H834" i="8"/>
  <c r="H878" i="8"/>
  <c r="H922" i="8"/>
  <c r="H1006" i="8"/>
  <c r="H1007" i="8"/>
  <c r="H1008" i="8"/>
  <c r="H1009" i="8"/>
  <c r="H1010" i="8"/>
  <c r="H1011" i="8"/>
  <c r="H1012" i="8"/>
  <c r="H1013" i="8"/>
  <c r="H1014" i="8"/>
  <c r="H1015" i="8"/>
  <c r="H1016" i="8"/>
  <c r="H1017" i="8"/>
  <c r="H1018" i="8"/>
  <c r="H1019" i="8"/>
  <c r="H1020" i="8"/>
  <c r="H1021" i="8"/>
  <c r="H1022" i="8"/>
  <c r="H1023" i="8"/>
  <c r="H1024" i="8"/>
  <c r="H1025" i="8"/>
  <c r="H1026" i="8"/>
  <c r="H1027" i="8"/>
  <c r="H1028" i="8"/>
  <c r="H1029" i="8"/>
  <c r="H1030" i="8"/>
  <c r="H1032" i="8"/>
  <c r="H1033" i="8"/>
  <c r="H1034" i="8"/>
  <c r="H1035" i="8"/>
  <c r="H1036" i="8"/>
  <c r="H1037" i="8"/>
  <c r="H1038" i="8"/>
  <c r="H1040" i="8"/>
  <c r="H1041" i="8"/>
  <c r="H1042" i="8"/>
  <c r="H1043" i="8"/>
  <c r="H1044" i="8"/>
  <c r="H1045" i="8"/>
  <c r="H1046" i="8"/>
  <c r="H1047" i="8"/>
  <c r="H1048" i="8"/>
  <c r="H1049" i="8"/>
  <c r="H1050" i="8"/>
  <c r="H1051" i="8"/>
  <c r="H1052" i="8"/>
  <c r="H1053" i="8"/>
  <c r="H1054" i="8"/>
  <c r="H1055" i="8"/>
  <c r="H1056" i="8"/>
  <c r="H1057" i="8"/>
  <c r="H1058" i="8"/>
  <c r="H1059" i="8"/>
  <c r="H1060" i="8"/>
  <c r="H1061" i="8"/>
  <c r="H1064" i="8"/>
  <c r="H1065" i="8"/>
  <c r="H1066" i="8"/>
  <c r="H1067" i="8"/>
  <c r="H1068" i="8"/>
  <c r="H1069" i="8"/>
  <c r="H1070" i="8"/>
  <c r="H1071" i="8"/>
  <c r="H1072" i="8"/>
  <c r="H1073" i="8"/>
  <c r="H1074" i="8"/>
  <c r="H1075" i="8"/>
  <c r="H1077" i="8"/>
  <c r="H1078" i="8"/>
  <c r="H1079" i="8"/>
  <c r="H1080" i="8"/>
  <c r="H1081" i="8"/>
  <c r="H1082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1047" i="8"/>
  <c r="A1048" i="8"/>
  <c r="A1049" i="8"/>
  <c r="A23" i="8"/>
  <c r="O4" i="8"/>
  <c r="M7" i="8"/>
  <c r="M6" i="8"/>
  <c r="M5" i="8"/>
  <c r="M4" i="8"/>
  <c r="A1081" i="8"/>
  <c r="A1082" i="8"/>
  <c r="A1083" i="8"/>
  <c r="A1080" i="8"/>
  <c r="A1079" i="8"/>
  <c r="A1078" i="8"/>
  <c r="A1077" i="8"/>
  <c r="A1076" i="8"/>
  <c r="A17" i="8"/>
  <c r="A18" i="8"/>
  <c r="A19" i="8"/>
  <c r="A20" i="8"/>
  <c r="A21" i="8"/>
  <c r="A22" i="8"/>
  <c r="A12" i="8"/>
  <c r="A13" i="8"/>
  <c r="A14" i="8"/>
  <c r="A15" i="8"/>
  <c r="A16" i="8"/>
  <c r="A1064" i="8"/>
  <c r="A1065" i="8"/>
  <c r="A1066" i="8"/>
  <c r="A1067" i="8"/>
  <c r="A1035" i="8"/>
  <c r="A1036" i="8"/>
  <c r="A1037" i="8"/>
  <c r="A1038" i="8"/>
  <c r="A1039" i="8"/>
  <c r="A1040" i="8"/>
  <c r="A1041" i="8"/>
  <c r="A1042" i="8"/>
  <c r="A1043" i="8"/>
  <c r="A1044" i="8"/>
  <c r="A1045" i="8"/>
  <c r="A1046" i="8"/>
  <c r="A1063" i="8"/>
  <c r="A8" i="8"/>
  <c r="A9" i="8"/>
  <c r="A10" i="8"/>
  <c r="A11" i="8"/>
  <c r="A4" i="8"/>
  <c r="A5" i="8"/>
  <c r="A6" i="8"/>
  <c r="A7" i="8"/>
  <c r="A3" i="8"/>
  <c r="H1031" i="8"/>
  <c r="E1031" i="8" s="1"/>
  <c r="H1076" i="8"/>
  <c r="E1076" i="8" s="1"/>
  <c r="H759" i="8" l="1"/>
  <c r="E759" i="8" s="1"/>
  <c r="H1063" i="8"/>
  <c r="E1063" i="8" s="1"/>
  <c r="H652" i="8"/>
  <c r="E652" i="8" s="1"/>
  <c r="H36" i="8"/>
  <c r="E36" i="8" s="1"/>
  <c r="H12" i="8"/>
  <c r="E12" i="8" s="1"/>
  <c r="H3" i="8" l="1"/>
  <c r="E3" i="8" s="1"/>
</calcChain>
</file>

<file path=xl/comments1.xml><?xml version="1.0" encoding="utf-8"?>
<comments xmlns="http://schemas.openxmlformats.org/spreadsheetml/2006/main">
  <authors>
    <author>Alexander</author>
  </authors>
  <commentList>
    <comment ref="P49" authorId="0" shape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<sst xmlns="http://schemas.openxmlformats.org/spreadsheetml/2006/main" count="1476" uniqueCount="1344">
  <si>
    <t>строка 20 графа 14 &gt;= строка 21 графа 14</t>
  </si>
  <si>
    <t>строка 20 графа 14 &gt;= строка 23 графа 14</t>
  </si>
  <si>
    <t>строка 20 графа 03 &gt;= строка 23 графа 03</t>
  </si>
  <si>
    <t>строка 20 графа 04 &gt;= строка 23 графа 04</t>
  </si>
  <si>
    <t>строка 20 графа 05 &gt;= строка 23 графа 05</t>
  </si>
  <si>
    <t>строка 20 графа 06 &gt;= строка 23 графа 06</t>
  </si>
  <si>
    <t>строка 20 графа 07 &gt;= строка 23 графа 07</t>
  </si>
  <si>
    <t>строка 20 графа 08 &gt;= строка 23 графа 08</t>
  </si>
  <si>
    <t>строка 20 графа 09 &gt;= строка 23 графа 09</t>
  </si>
  <si>
    <t>строка 20 графа 10 &gt;= строка 23 графа 10</t>
  </si>
  <si>
    <t>строка 20 графа 11 &gt;= строка 23 графа 11</t>
  </si>
  <si>
    <t>строка 20 графа 12 &gt;= строка 23 графа 12</t>
  </si>
  <si>
    <t>строка 20 графа 13 &gt;= строка 23 графа 13</t>
  </si>
  <si>
    <t>строка 28 графа 14 &gt;= строка 29 графа 14</t>
  </si>
  <si>
    <t>строка 28 графа 03 &gt;= строка 29 графа 03</t>
  </si>
  <si>
    <t>строка 28 графа 04 &gt;= строка 29 графа 04</t>
  </si>
  <si>
    <t>строка 28 графа 05 &gt;= строка 29 графа 05</t>
  </si>
  <si>
    <t>строка 28 графа 06 &gt;= строка 29 графа 06</t>
  </si>
  <si>
    <t>строка 28 графа 07 &gt;= строка 29 графа 07</t>
  </si>
  <si>
    <t>строка 28 графа 08 &gt;= строка 29 графа 08</t>
  </si>
  <si>
    <t>строка 28 графа 09 &gt;= строка 29 графа 09</t>
  </si>
  <si>
    <t>строка 28 графа 10 &gt;= строка 29 графа 10</t>
  </si>
  <si>
    <t>строка 28 графа 11 &gt;= строка 29 графа 11</t>
  </si>
  <si>
    <t>строка 28 графа 12 &gt;= строка 29 графа 12</t>
  </si>
  <si>
    <t>строка 28 графа 13 &gt;= строка 29 графа 13</t>
  </si>
  <si>
    <t>строка 28 графа 3 = (строка 01-строка 02+строка 03+строка 05-строка 06+строка 07-строка 12) графа 3</t>
  </si>
  <si>
    <t>строка 28 графа 4 = (строка 01-строка 02+строка 03+строка 05-строка 06+строка 07-строка 12) графа 4</t>
  </si>
  <si>
    <t>строка 28 графа 5 = (строка 01-строка 02+строка 03+строка 05-строка 06+строка 07-строка 12) графа 5</t>
  </si>
  <si>
    <t>строка 28 графа 7 = (строка 01-строка 02+строка 03+строка 05-строка 06+строка 07-строка 12) графа 7</t>
  </si>
  <si>
    <t>строка 28 графа 8 = (строка 01-строка 02+строка 03+строка 05-строка 06+строка 07-строка 12) графа 8</t>
  </si>
  <si>
    <t>строка 28 графа 9 = (строка 01-строка 02+строка 03+строка 05-строка 06+строка 07-строка 12) графа 9</t>
  </si>
  <si>
    <t>строка 28 графа 10 = (строка 01-строка 02+строка 03+строка 05-строка 06+строка 07-строка 12) графа 10</t>
  </si>
  <si>
    <t>строка 28 графа 11 = (строка 01-строка 02+строка 03+строка 05-строка 06+строка 07-строка 12) графа 11</t>
  </si>
  <si>
    <t>строка 28 графа 12 = (строка 01-строка 02+строка 03+строка 05-строка 06+строка 07-строка 12) графа 12</t>
  </si>
  <si>
    <t>строка 28 графа 13 = (строка 01-строка 02+строка 03+строка 05-строка 06+строка 07-строка 12) графа 13</t>
  </si>
  <si>
    <t>строка 28 графа 6 = (строка 01-строка 02+строка 03+строка 04+строка 05-строка 06+строка 07-строка 12-строка 27) графа 6</t>
  </si>
  <si>
    <t>строка 28 графа 14 = (строка 01-строка 02+строка 03+строка 04+строка 05-строка 06+строка 07-строка 12-строка 27) графа 14</t>
  </si>
  <si>
    <t>строка 30 графа 3 &gt;= строка 30 графа 6</t>
  </si>
  <si>
    <t>строка 30 графа 3 &gt;= строка 30 графа 7</t>
  </si>
  <si>
    <t>строка 30 графа 3 &gt;= строка 30 графа 9</t>
  </si>
  <si>
    <t>строка 30 графа 3 &gt;= строка 30 графа 10</t>
  </si>
  <si>
    <t>строка 30 графа 3 &gt;= строка 30 графа 11</t>
  </si>
  <si>
    <t>строка 29 графа 3 &gt;= строка 29 графа 6</t>
  </si>
  <si>
    <t>строка 29 графа 3 &gt;= строка 29 графа 7</t>
  </si>
  <si>
    <t>строка 29 графа 3 &gt;= строка 29 графа 9</t>
  </si>
  <si>
    <t>строка 29 графа 3 &gt;= строка 29 графа 10</t>
  </si>
  <si>
    <t>строка 29 графа 3 &gt;= строка 29 графа 11</t>
  </si>
  <si>
    <t>строка 01 графа 3 = сумма граф (5+7+8+9+10+11) по строке 02</t>
  </si>
  <si>
    <t>строка 01 графа 3 = сумма граф (5+7+8+9+10+11) по строке 03</t>
  </si>
  <si>
    <t>строка 01 графа 3 = сумма граф (5+7+8+9+10+11) по строке 05</t>
  </si>
  <si>
    <t>строка 01 графа 3 = сумма граф (5+7+8+9+10+11) по строке 06</t>
  </si>
  <si>
    <t>строка 01 графа 3 = сумма граф (5+7+8+9+10+11) по строке 07</t>
  </si>
  <si>
    <t>строка 01 графа 3 = сумма граф (5+7+8+9+10+11) по строке 08</t>
  </si>
  <si>
    <t>строка 01 графа 3 = сумма граф (5+7+8+9+10+11) по строке 09</t>
  </si>
  <si>
    <t>строка 01 графа 3 = сумма граф (5+7+8+9+10+11) по строке 10</t>
  </si>
  <si>
    <t>строка 01 графа 3 = сумма граф (5+7+8+9+10+11) по строке 11</t>
  </si>
  <si>
    <t>строка 01 графа 3 = сумма граф (5+7+8+9+10+11) по строке 12</t>
  </si>
  <si>
    <t>строка 01 графа 3 = сумма граф (5+7+8+9+10+11) по строке 13</t>
  </si>
  <si>
    <t>строка 01 графа 3 = сумма граф (5+7+8+9+10+11) по строке 14</t>
  </si>
  <si>
    <t>строка 01 графа 3 = сумма граф (5+7+8+9+10+11) по строке 15</t>
  </si>
  <si>
    <t>строка 01 графа 3 = сумма граф (5+7+8+9+10+11) по строке 16</t>
  </si>
  <si>
    <t>строка 01 графа 3 = сумма граф (5+7+8+9+10+11) по строке 17</t>
  </si>
  <si>
    <t>строка 01 графа 3 = сумма граф (5+7+8+9+10+11) по строке 18</t>
  </si>
  <si>
    <t>строка 01 графа 3 = сумма граф (5+7+8+9+10+11) по строке 19</t>
  </si>
  <si>
    <t>строка 01 графа 3 = сумма граф (5+7+8+9+10+11) по строке 20</t>
  </si>
  <si>
    <t>строка 01 графа 3 = сумма граф (5+7+8+9+10+11) по строке 21</t>
  </si>
  <si>
    <t>строка 01 графа 3 = сумма граф (5+7+8+9+10+11) по строке 22</t>
  </si>
  <si>
    <t>строка 01 графа 3 = сумма граф (5+7+8+9+10+11) по строке 23</t>
  </si>
  <si>
    <t>строка 01 графа 3 = сумма граф (5+7+8+9+10+11) по строке 24</t>
  </si>
  <si>
    <t>строка 01 графа 3 = сумма граф (5+7+8+9+10+11) по строке 25</t>
  </si>
  <si>
    <t>строка 01 графа 3 = сумма граф (5+7+8+9+10+11) по строке 26</t>
  </si>
  <si>
    <t>строка 01 графа 3 = сумма граф (5+7+8+9+10+11) по строке 28</t>
  </si>
  <si>
    <t>строка 01 графа 3 = сумма граф (5+7+8+9+10+11) по строке 29</t>
  </si>
  <si>
    <t>строка 01 графа 3 = сумма граф (5+7+8+9+10+11) по строке 30</t>
  </si>
  <si>
    <t>строка 25 графа 12 &gt;= строка 25 графа 13</t>
  </si>
  <si>
    <t>строка 29 графа 12 &gt;= строка 29 графа 13</t>
  </si>
  <si>
    <t>строка 30 графа 12 &gt;= строка 30 графа 13</t>
  </si>
  <si>
    <t>строка 25 графа 12 &gt;= строка 25 графа 14</t>
  </si>
  <si>
    <t>строка 29 графа 12 &gt;= строка 29 графа 14</t>
  </si>
  <si>
    <t>строка 30 графа 12 &gt;= строка 30 графа 14</t>
  </si>
  <si>
    <t>строка 28 графа 8 &gt;= строка 41 графа 3</t>
  </si>
  <si>
    <t>строка 28 графа 11 &gt;= строка 45 графа 3</t>
  </si>
  <si>
    <t>строка 36 гр.3 &gt;= строка 35 гр.3</t>
  </si>
  <si>
    <t>строка 28 гр.9 &gt;= строка 31 гр.3</t>
  </si>
  <si>
    <t>строка 28 гр.10 &gt;= строка 37 гр.3</t>
  </si>
  <si>
    <t>строка 28 гр.12 &gt;= строка 49 гр.3</t>
  </si>
  <si>
    <t>строка 31 = сумме строк 32+33+34 по графе 3</t>
  </si>
  <si>
    <t>строка 37 = сумме строк 38+39+40 по графе 3</t>
  </si>
  <si>
    <t>строка 49 = сумме строк 50+51+52 по графе 3</t>
  </si>
  <si>
    <t>если стр.28 гр.8  &gt; 0, то стр.41 гр.3 &gt; 0</t>
  </si>
  <si>
    <t>если стр.28 гр.9  &gt; 0, то стр.31 гр.3 &gt; 0</t>
  </si>
  <si>
    <t>если стр.28 гр.10 &gt; 0, то стр.37 гр.3 &gt; 0</t>
  </si>
  <si>
    <t>если стр.28 гр.11 &gt; 0, то стр.45 гр.3 &gt; 0</t>
  </si>
  <si>
    <t>если стр.28 гр.12 &gt; 0, то стр.49 гр.3 &gt; 0</t>
  </si>
  <si>
    <t>если стр.36 гр.3  &gt; 0, то стр.35 гр.3 &gt; 0</t>
  </si>
  <si>
    <t>строка 01 графа 3 &gt;= строка 01 графа 11</t>
  </si>
  <si>
    <t>строка 23 графа 3 = сумма граф (4+5+6+7) по строке 23</t>
  </si>
  <si>
    <t>строка 24 графа 3 = сумма граф (4+5+6+7) по строке 24</t>
  </si>
  <si>
    <t>строка 25 графа 3 = сумма граф (4+5+6+7) по строке 25</t>
  </si>
  <si>
    <t>строка 26 графа 3 = сумма граф (4+5+6+7) по строке 26</t>
  </si>
  <si>
    <t>строка 27 графа 3 = сумма граф (4+5+6+7) по строке 27</t>
  </si>
  <si>
    <t>строка 28 графа 3 = сумма граф (4+5+6+7) по строке 28</t>
  </si>
  <si>
    <t>строка 29 графа 3 = сумма граф (4+5+6+7) по строке 29</t>
  </si>
  <si>
    <t>строка 30 графа 3 = сумма граф (4+5+6+7) по строке 30</t>
  </si>
  <si>
    <t>строка 31 графа 3 = сумма граф (4+5+6+7) по строке 31</t>
  </si>
  <si>
    <t>строка 01 графа 3 &gt;= строка 01 графа 8</t>
  </si>
  <si>
    <t>строка 02 графа 3 &gt;= строка 02 графа 8</t>
  </si>
  <si>
    <t>строка 03 графа 3 &gt;= строка 03 графа 8</t>
  </si>
  <si>
    <t>строка 04 графа 3 &gt;= строка 04 графа 8</t>
  </si>
  <si>
    <t>Раздел 2 (стр. 05-стр. 06+стр. 07) графа 8 &gt;= Раздел 3 строка 01 графа 3</t>
  </si>
  <si>
    <t>строка 17 графа 5 &gt;= строка 18 графа 5</t>
  </si>
  <si>
    <t>строка 17 графа 6 &gt;= строка 18 графа 6</t>
  </si>
  <si>
    <t>строка 17 графа 7 &gt;= строка 18 графа 7</t>
  </si>
  <si>
    <t>строка 17 графа 3 &gt;= строка 18 графа 3</t>
  </si>
  <si>
    <t>строка 22 графа 3 &gt;= строка 23 графа 3</t>
  </si>
  <si>
    <t>строка 22 графа 4 &gt;= строка 23 графа 4</t>
  </si>
  <si>
    <t>строка 22 графа 5 &gt;= строка 23 графа 5</t>
  </si>
  <si>
    <t>строка 22 графа 6 &gt;= строка 23 графа 6</t>
  </si>
  <si>
    <t>строка 22 графа 7 &gt;= строка 23 графа 7</t>
  </si>
  <si>
    <t>строка 27 графа 7 &gt;= строка 28 графа 7</t>
  </si>
  <si>
    <t>строка 27 графа 3 &gt;= строка 28 графа 3</t>
  </si>
  <si>
    <t>строка 27 графа 4 &gt;= строка 28 графа 4</t>
  </si>
  <si>
    <t>строка 27 графа 5 &gt;= строка 28 графа 5</t>
  </si>
  <si>
    <t>строка 27 графа 6 &gt;= строка 28 графа 6</t>
  </si>
  <si>
    <t>строка 32 графа 7 &gt;= строка 33 графа 7</t>
  </si>
  <si>
    <t>строка 32 графа 3 &gt;= строка 33 графа 3</t>
  </si>
  <si>
    <t>строка 32 графа 4 &gt;= строка 33 графа 4</t>
  </si>
  <si>
    <t>строка 32 графа 5 &gt;= строка 33 графа 5</t>
  </si>
  <si>
    <t>строка 32 графа 6 &gt;= строка 33 графа 6</t>
  </si>
  <si>
    <t>строка 27 графа 6 = строка 01+строка 09-строка 17 графа 6</t>
  </si>
  <si>
    <t>строка 27 графа 7 = строка 01+строка 09-строка 17 графа 7</t>
  </si>
  <si>
    <t>строка 27 графа 3 = строка 01+строка 09-строка 17 графа 3</t>
  </si>
  <si>
    <t>строка 27 графа 4 = строка 01+строка 09-строка 17 графа 4</t>
  </si>
  <si>
    <t>строка 27 графа 5 = строка 01+строка 09-строка 17 графа 5</t>
  </si>
  <si>
    <t>строка 32 графа 6 = строка 05+строка 13-строка 22 графа 6</t>
  </si>
  <si>
    <t>строка 32 графа 7 = строка 05+строка 13-строка 22 графа 7</t>
  </si>
  <si>
    <t>строка 32 графа 3 = строка 05+строка 13-строка 22 графа 3</t>
  </si>
  <si>
    <t>строка 32 графа 4 = строка 05+строка 13-строка 22 графа 4</t>
  </si>
  <si>
    <t>строка 32 графа 5 = строка 05+строка 13-строка 22 графа 5</t>
  </si>
  <si>
    <t>строка 40 графа 3 &gt;= строка 40 графа 4</t>
  </si>
  <si>
    <t>строка 41 графа 3 &gt;= строка 41 графа 4</t>
  </si>
  <si>
    <t>строка 42 графа 3 &gt;= строка 42 графа 4</t>
  </si>
  <si>
    <t>строка 43 графа 3 &gt;= строка 43 графа 4</t>
  </si>
  <si>
    <t>строка 44 графа 3 &gt;= строка 44 графа 4</t>
  </si>
  <si>
    <t xml:space="preserve">            Бельгия</t>
  </si>
  <si>
    <t xml:space="preserve">            Израиль</t>
  </si>
  <si>
    <t xml:space="preserve">            Мальта</t>
  </si>
  <si>
    <t xml:space="preserve">            Кипр</t>
  </si>
  <si>
    <t xml:space="preserve">            Словения</t>
  </si>
  <si>
    <t xml:space="preserve">            Швейцария</t>
  </si>
  <si>
    <t xml:space="preserve">            Аргентина</t>
  </si>
  <si>
    <t xml:space="preserve">            Австрия</t>
  </si>
  <si>
    <t>строка 03 графа 3 &gt;= строка 05 графа 3</t>
  </si>
  <si>
    <t>строка 03 графа 4 &gt;= строка 05 графа 4</t>
  </si>
  <si>
    <t>строка 03 графа 5 &gt;= строка 05 графа 5</t>
  </si>
  <si>
    <t>строка 03 графа 6 &gt;= строка 05 графа 6</t>
  </si>
  <si>
    <t>строка 03 графа 7 &gt;= строка 05 графа 7</t>
  </si>
  <si>
    <t>строка 03 графа 8 &gt;= строка 05 графа 8</t>
  </si>
  <si>
    <t>строка 03 графа 3 &gt;= сумма строк (04+05) графа 3</t>
  </si>
  <si>
    <t>строка 03 графа 4 &gt;= сумма строк (04+05) графа 4</t>
  </si>
  <si>
    <t>строка 03 графа 5 &gt;= сумма строк (04+05) графа 5</t>
  </si>
  <si>
    <t>строка 03 графа 6 &gt;= сумма строк (04+05) графа 6</t>
  </si>
  <si>
    <t>строка 03 графа 7 &gt;= сумма строк (04+05) графа 7</t>
  </si>
  <si>
    <t>строка 03 графа 8 &gt;= сумма строк (04+05) графа 8</t>
  </si>
  <si>
    <t>строка 06 графа 3 = сумма строк (07+08) графа 3</t>
  </si>
  <si>
    <t>строка 06 графа 4 = сумма строк (07+08) графа 4</t>
  </si>
  <si>
    <t>строка 06 графа 5 = сумма строк (07+08) графа 5</t>
  </si>
  <si>
    <t>строка 06 графа 6 = сумма строк (07+08) графа 6</t>
  </si>
  <si>
    <t>строка 06 графа 7 = сумма строк (07+08) графа 7</t>
  </si>
  <si>
    <t>строка 06 графа 8 = сумма строк (07+08) графа 8</t>
  </si>
  <si>
    <t>строка 01 &gt;= строка 02</t>
  </si>
  <si>
    <t>строка 01 графа 03 &gt;= строка 02 графа 03</t>
  </si>
  <si>
    <t>строка 01 графа 04 &gt;= строка 02 графа 04</t>
  </si>
  <si>
    <t>строка 01 графа 05 &gt;= строка 02 графа 05</t>
  </si>
  <si>
    <t>строка 01 графа 06 &gt;= строка 02 графа 06</t>
  </si>
  <si>
    <t>строка 01 графа 07 &gt;= строка 02 графа 07</t>
  </si>
  <si>
    <t>строка 01 графа 08 &gt;= строка 02 графа 08</t>
  </si>
  <si>
    <t>строка 01 графа 09 &gt;= строка 02 графа 09</t>
  </si>
  <si>
    <t>строка 01 графа 10 &gt;= строка 02 графа 10</t>
  </si>
  <si>
    <t>строка 01 графа 11 &gt;= строка 02 графа 11</t>
  </si>
  <si>
    <t>строка 01 графа 12 &gt;= строка 02 графа 12</t>
  </si>
  <si>
    <t>строка 01 графа 13 &gt;= строка 02 графа 13</t>
  </si>
  <si>
    <t>строка 05 графа 03 &gt;= строка 06 графа 03</t>
  </si>
  <si>
    <t>строка 05 графа 04 &gt;= строка 06 графа 04</t>
  </si>
  <si>
    <t>строка 05 графа 05 &gt;= строка 06 графа 05</t>
  </si>
  <si>
    <t>строка 05 графа 06 &gt;= строка 06 графа 06</t>
  </si>
  <si>
    <t>строка 05 графа 07 &gt;= строка 06 графа 07</t>
  </si>
  <si>
    <t>строка 05 графа 08 &gt;= строка 06 графа 08</t>
  </si>
  <si>
    <t>строка 05 графа 09 &gt;= строка 06 графа 09</t>
  </si>
  <si>
    <t>строка 05 графа 10 &gt;= строка 06 графа 10</t>
  </si>
  <si>
    <t>строка 05 графа 11 &gt;= строка 06 графа 11</t>
  </si>
  <si>
    <t>Раздел 2. Движение численности детей в возрасте до 18 лет, находящихся на воспитании в семьях, за 2019 год</t>
  </si>
  <si>
    <t xml:space="preserve">         в детские дома семейного типа</t>
  </si>
  <si>
    <t xml:space="preserve">      под опеку (попечительство)</t>
  </si>
  <si>
    <t>Раздел 1 строка 20 = Раздел 1 сумма строк  21 + 22</t>
  </si>
  <si>
    <t>Раздел 1 строка 31 = Раздел 1 строка 06 - сумма строк (07-11, 13, 20, 26-30)</t>
  </si>
  <si>
    <t>Раздел 1 строка 31 &gt;= Раздел 1 строка 32</t>
  </si>
  <si>
    <t>Раздел 1 строка 06 = Раздел 1 сумма строк (07-11, 13, 20, 26-31)</t>
  </si>
  <si>
    <t>Раздел 1 строка 36 = Раздел 1 строка 33 + строка 34 - строка 35</t>
  </si>
  <si>
    <t>Раздел 1 строка 22 = Раздел 1 сумма строк  23 + 24 + 25</t>
  </si>
  <si>
    <t xml:space="preserve">Раздел 1 строка 26 &gt;= Раздел 1 строка 19 </t>
  </si>
  <si>
    <t>Раздел 1 строка 06 &gt;= Раздел 1 строка 41</t>
  </si>
  <si>
    <t>Раздел 1 строка 41 &gt;= Раздел 1 сумма строк 42 + 43</t>
  </si>
  <si>
    <t>Раздел 1 строка 16 &gt;= Раздел 1 сумма строк 17 + 18</t>
  </si>
  <si>
    <t>Раздел 1 строка 37 &gt;= Раздел 1 строка 31</t>
  </si>
  <si>
    <t>Раздел 1 строка 37 &gt;= Раздел 1 строка 38</t>
  </si>
  <si>
    <t>строка 05 графа 03 &gt;= строка 11 графа 03</t>
  </si>
  <si>
    <t>строка 05 графа 04 &gt;= строка 11 графа 04</t>
  </si>
  <si>
    <t>строка 05 графа 05 &gt;= строка 11 графа 05</t>
  </si>
  <si>
    <t>строка 05 графа 06 &gt;= строка 11 графа 06</t>
  </si>
  <si>
    <t>строка 05 графа 07 &gt;= строка 11 графа 07</t>
  </si>
  <si>
    <t>строка 05 графа 08 &gt;= строка 11 графа 08</t>
  </si>
  <si>
    <t>строка 05 графа 09 &gt;= строка 11 графа 09</t>
  </si>
  <si>
    <t>строка 05 графа 10 &gt;= строка 11 графа 10</t>
  </si>
  <si>
    <t>строка 05 графа 11 &gt;= строка 11 графа 11</t>
  </si>
  <si>
    <t>строка 05 графа 12 &gt;= строка 11 графа 12</t>
  </si>
  <si>
    <t>строка 05 графа 13 &gt;= строка 11 графа 13</t>
  </si>
  <si>
    <t>строка 05 графа 14 &gt;= строка 11 графа 14</t>
  </si>
  <si>
    <t>строка 12 графа 14 &gt;= строка 13 графа 14</t>
  </si>
  <si>
    <t>строка 12 графа 03 &gt;= строка 13 графа 03</t>
  </si>
  <si>
    <t>строка 12 графа 04 &gt;= строка 13 графа 04</t>
  </si>
  <si>
    <t>строка 12 графа 05 &gt;= строка 13 графа 05</t>
  </si>
  <si>
    <t>строка 12 графа 06 &gt;= строка 13 графа 06</t>
  </si>
  <si>
    <t>строка 12 графа 07 &gt;= строка 13 графа 07</t>
  </si>
  <si>
    <t>строка 12 графа 08 &gt;= строка 13 графа 08</t>
  </si>
  <si>
    <t>строка 12 графа 09 &gt;= строка 13 графа 09</t>
  </si>
  <si>
    <t>строка 12 графа 10 &gt;= строка 13 графа 10</t>
  </si>
  <si>
    <t>строка 12 графа 11 &gt;= строка 13 графа 11</t>
  </si>
  <si>
    <t>строка 12 графа 12 &gt;= строка 13 графа 12</t>
  </si>
  <si>
    <t>строка 12 графа 13 &gt;= строка 13 графа 13</t>
  </si>
  <si>
    <t>строка 12 графа 03 &gt;= строка 14 графа 03</t>
  </si>
  <si>
    <t>строка 12 графа 04 &gt;= строка 14 графа 04</t>
  </si>
  <si>
    <t>строка 12 графа 05 &gt;= строка 14 графа 05</t>
  </si>
  <si>
    <t>строка 12 графа 06 &gt;= строка 14 графа 06</t>
  </si>
  <si>
    <t>строка 12 графа 07 &gt;= строка 14 графа 07</t>
  </si>
  <si>
    <t>строка 12 графа 08 &gt;= строка 14 графа 08</t>
  </si>
  <si>
    <t>строка 12 графа 09 &gt;= строка 14 графа 09</t>
  </si>
  <si>
    <t>строка 12 графа 10 &gt;= строка 14 графа 10</t>
  </si>
  <si>
    <t>строка 12 графа 11 &gt;= строка 14 графа 11</t>
  </si>
  <si>
    <t>строка 12 графа 12 &gt;= строка 14 графа 12</t>
  </si>
  <si>
    <t>строка 12 графа 13 &gt;= строка 14 графа 13</t>
  </si>
  <si>
    <t>строка 12 графа 14 &gt;= строка 14 графа 14</t>
  </si>
  <si>
    <t>строка 12 графа 03 &gt;= строка 15 графа 03</t>
  </si>
  <si>
    <t>строка 12 графа 04 &gt;= строка 15 графа 04</t>
  </si>
  <si>
    <t>строка 12 графа 05 &gt;= строка 15 графа 05</t>
  </si>
  <si>
    <t>строка 12 графа 06 &gt;= строка 15 графа 06</t>
  </si>
  <si>
    <t>строка 12 графа 07 &gt;= строка 15 графа 07</t>
  </si>
  <si>
    <t>строка 12 графа 08 &gt;= строка 15 графа 08</t>
  </si>
  <si>
    <t>строка 12 графа 09 &gt;= строка 15 графа 09</t>
  </si>
  <si>
    <t>строка 12 графа 10 &gt;= строка 15 графа 10</t>
  </si>
  <si>
    <t>строка 12 графа 11 &gt;= строка 15 графа 11</t>
  </si>
  <si>
    <t>строка 12 графа 12 &gt;= строка 15 графа 12</t>
  </si>
  <si>
    <t>строка 12 графа 13 &gt;= строка 15 графа 13</t>
  </si>
  <si>
    <t>строка 12 графа 14 &gt;= строка 15 графа 14</t>
  </si>
  <si>
    <t>строка 12 графа 03 &gt;= строка 16 графа 03</t>
  </si>
  <si>
    <t>строка 12 графа 04 &gt;= строка 16 графа 04</t>
  </si>
  <si>
    <t>строка 12 графа 05 &gt;= строка 16 графа 05</t>
  </si>
  <si>
    <t>строка 12 графа 06 &gt;= строка 16 графа 06</t>
  </si>
  <si>
    <t>строка 12 графа 07 &gt;= строка 16 графа 07</t>
  </si>
  <si>
    <t>строка 12 графа 08 &gt;= строка 16 графа 08</t>
  </si>
  <si>
    <t>строка 12 графа 09 &gt;= строка 16 графа 09</t>
  </si>
  <si>
    <t>строка 12 графа 10 &gt;= строка 16 графа 10</t>
  </si>
  <si>
    <t>строка 12 графа 11 &gt;= строка 16 графа 11</t>
  </si>
  <si>
    <t>строка 12 графа 12 &gt;= строка 16 графа 12</t>
  </si>
  <si>
    <t>строка 12 графа 13 &gt;= строка 16 графа 13</t>
  </si>
  <si>
    <t>строка 12 графа 14 &gt;= строка 16 графа 14</t>
  </si>
  <si>
    <t>строка 12 графа 03 &gt;= строка 17 графа 03</t>
  </si>
  <si>
    <t>строка 12 графа 04 &gt;= строка 17 графа 04</t>
  </si>
  <si>
    <t>строка 12 графа 05 &gt;= строка 17 графа 05</t>
  </si>
  <si>
    <t>строка 12 графа 06 &gt;= строка 17 графа 06</t>
  </si>
  <si>
    <t>строка 12 графа 07 &gt;= строка 17 графа 07</t>
  </si>
  <si>
    <t>строка 12 графа 08 &gt;= строка 17 графа 08</t>
  </si>
  <si>
    <t>строка 12 графа 09 &gt;= строка 17 графа 09</t>
  </si>
  <si>
    <t>строка 12 графа 10 &gt;= строка 17 графа 10</t>
  </si>
  <si>
    <t>строка 12 графа 11 &gt;= строка 17 графа 11</t>
  </si>
  <si>
    <t>строка 12 графа 12 &gt;= строка 17 графа 12</t>
  </si>
  <si>
    <t>строка 12 графа 13 &gt;= строка 17 графа 13</t>
  </si>
  <si>
    <t>строка 12 графа 14 &gt;= строка 17 графа 14</t>
  </si>
  <si>
    <t>строка 12 графа 03 &gt;= строка 20 графа 03</t>
  </si>
  <si>
    <t>строка 12 графа 04 &gt;= строка 20 графа 04</t>
  </si>
  <si>
    <t>строка 12 графа 05 &gt;= строка 20 графа 05</t>
  </si>
  <si>
    <t>строка 12 графа 06 &gt;= строка 20 графа 06</t>
  </si>
  <si>
    <t>строка 12 графа 07 &gt;= строка 20 графа 07</t>
  </si>
  <si>
    <t>строка 12 графа 08 &gt;= строка 20 графа 08</t>
  </si>
  <si>
    <t>строка 12 графа 09 &gt;= строка 20 графа 09</t>
  </si>
  <si>
    <t>строка 12 графа 10 &gt;= строка 20 графа 10</t>
  </si>
  <si>
    <t>строка 12 графа 11 &gt;= строка 20 графа 11</t>
  </si>
  <si>
    <t>строка 12 графа 12 &gt;= строка 20 графа 12</t>
  </si>
  <si>
    <t>строка 12 графа 13 &gt;= строка 20 графа 13</t>
  </si>
  <si>
    <t>строка 12 графа 14 &gt;= строка 20 графа 14</t>
  </si>
  <si>
    <t>строка 12 графа 03 &gt;= строка 25 графа 03</t>
  </si>
  <si>
    <t>строка 12 графа 04 &gt;= строка 25 графа 04</t>
  </si>
  <si>
    <t>строка 12 графа 05 &gt;= строка 25 графа 05</t>
  </si>
  <si>
    <t>строка 12 графа 06 &gt;= строка 25 графа 06</t>
  </si>
  <si>
    <t>строка 12 графа 07 &gt;= строка 25 графа 07</t>
  </si>
  <si>
    <t>строка 12 графа 08 &gt;= строка 25 графа 08</t>
  </si>
  <si>
    <t>строка 12 графа 09 &gt;= строка 25 графа 09</t>
  </si>
  <si>
    <t>строка 12 графа 10 &gt;= строка 25 графа 10</t>
  </si>
  <si>
    <t>строка 12 графа 11 &gt;= строка 25 графа 11</t>
  </si>
  <si>
    <t>строка 12 графа 12 &gt;= строка 25 графа 12</t>
  </si>
  <si>
    <t>строка 12 графа 13 &gt;= строка 25 графа 13</t>
  </si>
  <si>
    <t>строка 12 графа 14 &gt;= строка 25 графа 14</t>
  </si>
  <si>
    <t>строка 12 графа 03 &gt;= строка 26 графа 03</t>
  </si>
  <si>
    <t>строка 12 графа 04 &gt;= строка 26 графа 04</t>
  </si>
  <si>
    <t>строка 12 графа 05 &gt;= строка 26 графа 05</t>
  </si>
  <si>
    <t>строка 12 графа 06 &gt;= строка 26 графа 06</t>
  </si>
  <si>
    <t>строка 12 графа 07 &gt;= строка 26 графа 07</t>
  </si>
  <si>
    <t>строка 12 графа 08 &gt;= строка 26 графа 08</t>
  </si>
  <si>
    <t>строка 12 графа 09 &gt;= строка 26 графа 09</t>
  </si>
  <si>
    <t>строка 12 графа 10 &gt;= строка 26 графа 10</t>
  </si>
  <si>
    <t>строка 12 графа 11 &gt;= строка 26 графа 11</t>
  </si>
  <si>
    <t>строка 12 графа 12 &gt;= строка 26 графа 12</t>
  </si>
  <si>
    <t>строка 12 графа 13 &gt;= строка 26 графа 13</t>
  </si>
  <si>
    <t>строка 12 графа 14 &gt;= строка 26 графа 14</t>
  </si>
  <si>
    <t>строка 12 графа 3 = сумма строк (13-17,25,26) графа 3</t>
  </si>
  <si>
    <t>строка 12 графа 4 = сумма строк (13-17,25,26) графа 4</t>
  </si>
  <si>
    <t>строка 12 графа 5 = сумма строк (13-17,25,26) графа 5</t>
  </si>
  <si>
    <t>строка 12 графа 6 = сумма строк (13-17,25,26) графа 6</t>
  </si>
  <si>
    <t>строка 12 графа 7 = сумма строк (13-17,25,26) графа 7</t>
  </si>
  <si>
    <t>строка 12 графа 8 = сумма строк (13-17,25,26) графа 8</t>
  </si>
  <si>
    <t>строка 12 графа 9 = сумма строк (13-17,25,26) графа 9</t>
  </si>
  <si>
    <t>строка 12 графа 10 = сумма строк (13-17,25,26) графа 10</t>
  </si>
  <si>
    <t>строка 12 графа 11 = сумма строк (13-17,25,26) графа 11</t>
  </si>
  <si>
    <t>строка 12 графа 12 = сумма строк (13-17,25,26) графа 12</t>
  </si>
  <si>
    <t>строка 12 графа 13 = сумма строк (13-17,25,26) графа 13</t>
  </si>
  <si>
    <t>строка 12 графа 14 = сумма строк (13-17,25,26) графа 14</t>
  </si>
  <si>
    <t>строка 17 графа 03 &gt;= строка 18 графа 03</t>
  </si>
  <si>
    <t>строка 17 графа 04 &gt;= строка 18 графа 04</t>
  </si>
  <si>
    <t>строка 17 графа 05 &gt;= строка 18 графа 05</t>
  </si>
  <si>
    <t>строка 17 графа 06 &gt;= строка 18 графа 06</t>
  </si>
  <si>
    <t>строка 17 графа 07 &gt;= строка 18 графа 07</t>
  </si>
  <si>
    <t>строка 17 графа 08 &gt;= строка 18 графа 08</t>
  </si>
  <si>
    <t>строка 17 графа 09 &gt;= строка 18 графа 09</t>
  </si>
  <si>
    <t>строка 17 графа 10 &gt;= строка 18 графа 10</t>
  </si>
  <si>
    <t>строка 17 графа 11 &gt;= строка 18 графа 11</t>
  </si>
  <si>
    <t>строка 17 графа 12 &gt;= строка 18 графа 12</t>
  </si>
  <si>
    <t>строка 17 графа 13 &gt;= строка 18 графа 13</t>
  </si>
  <si>
    <t>строка 17 графа 14 &gt;= строка 18 графа 14</t>
  </si>
  <si>
    <t>строка 17 графа 03 &gt;= строка 19 графа 03</t>
  </si>
  <si>
    <t>строка 17 графа 04 &gt;= строка 19 графа 04</t>
  </si>
  <si>
    <t>строка 17 графа 05 &gt;= строка 19 графа 05</t>
  </si>
  <si>
    <t>строка 17 графа 06 &gt;= строка 19 графа 06</t>
  </si>
  <si>
    <t>строка 17 графа 07 &gt;= строка 19 графа 07</t>
  </si>
  <si>
    <t>строка 17 графа 08 &gt;= строка 19 графа 08</t>
  </si>
  <si>
    <t>строка 17 графа 09 &gt;= строка 19 графа 09</t>
  </si>
  <si>
    <t>строка 17 графа 10 &gt;= строка 19 графа 10</t>
  </si>
  <si>
    <t>строка 17 графа 11 &gt;= строка 19 графа 11</t>
  </si>
  <si>
    <t>строка 17 графа 12 &gt;= строка 19 графа 12</t>
  </si>
  <si>
    <t>строка 17 графа 13 &gt;= строка 19 графа 13</t>
  </si>
  <si>
    <t>строка 17 графа 14 &gt;= строка 19 графа 14</t>
  </si>
  <si>
    <t>строка 20 графа 03 &gt;= строка 22 графа 03</t>
  </si>
  <si>
    <t>строка 20 графа 04 &gt;= строка 22 графа 04</t>
  </si>
  <si>
    <t>строка 13 графа 3 &gt;= строка 13 графа 10</t>
  </si>
  <si>
    <t>строка 14 графа 3 &gt;= строка 14 графа 10</t>
  </si>
  <si>
    <t>строка 15 графа 3 &gt;= строка 15 графа 10</t>
  </si>
  <si>
    <t>строка 16 графа 3 &gt;= строка 16 графа 10</t>
  </si>
  <si>
    <t>строка 17 графа 3 &gt;= строка 17 графа 10</t>
  </si>
  <si>
    <t>строка 18 графа 3 &gt;= строка 18 графа 10</t>
  </si>
  <si>
    <t>строка 19 графа 3 &gt;= строка 19 графа 10</t>
  </si>
  <si>
    <t>строка 20 графа 3 &gt;= строка 20 графа 10</t>
  </si>
  <si>
    <t>строка 21 графа 3 &gt;= строка 21 графа 10</t>
  </si>
  <si>
    <t>строка 22 графа 3 &gt;= строка 22 графа 10</t>
  </si>
  <si>
    <t>строка 01 графа 3 = сумма граф (5+7+8+9+10+11) по строке 01</t>
  </si>
  <si>
    <t>строка 01 графа 12 &gt;= строка 01 графа 13</t>
  </si>
  <si>
    <t xml:space="preserve">   из них (из стр. 07) в связи с:жестоким обращением с детьми, в том числе из-за физического или
   психического насилия над ними, покушения на их половую неприкосновенность</t>
  </si>
  <si>
    <t xml:space="preserve">   уклонением от выполнения обязанностей родителей, в том числе при злостном уклонении от уплаты
   алиментов</t>
  </si>
  <si>
    <t xml:space="preserve">   отказом без уважительных причин взять своего ребенка из родильного дома (отделения) либо из
   иного лечебного учреждения, воспитательного учреждения, учреждения социальной защиты
   населения или из аналогичных организаций</t>
  </si>
  <si>
    <t xml:space="preserve">   совершением умышленного преступления против жизни или здоровья своих детей либо против
   жизни или здоровья супруга</t>
  </si>
  <si>
    <t>строка 27 графа 3 &gt;= строка 27 графа 8</t>
  </si>
  <si>
    <t>строка 28 графа 3 &gt;= строка 28 графа 8</t>
  </si>
  <si>
    <t>строка 29 графа 3 &gt;= строка 29 графа 8</t>
  </si>
  <si>
    <t>строка 30 графа 3 &gt;= строка 30 графа 8</t>
  </si>
  <si>
    <t>строка 31 графа 3 &gt;= строка 31 графа 8</t>
  </si>
  <si>
    <t>строка 01 графа 8 &gt;= строка 02 графа 8</t>
  </si>
  <si>
    <t>строка 03 графа 8 &gt;= строка 04 графа 8</t>
  </si>
  <si>
    <t>строка 23 графа 3 &gt;= строка 23 графа 4</t>
  </si>
  <si>
    <t>строка 24 графа 3 &gt;= строка 24 графа 4</t>
  </si>
  <si>
    <t>строка 25 графа 3 &gt;= строка 25 графа 4</t>
  </si>
  <si>
    <t>строка 26 графа 3 &gt;= строка 26 графа 4</t>
  </si>
  <si>
    <t>строка 27 графа 3 &gt;= строка 27 графа 4</t>
  </si>
  <si>
    <t>строка 28 графа 3 &gt;= строка 28 графа 4</t>
  </si>
  <si>
    <t>строка 29 графа 3 &gt;= строка 29 графа 4</t>
  </si>
  <si>
    <t>строка 30 графа 3 &gt;= строка 30 графа 4</t>
  </si>
  <si>
    <t>строка 31 графа 3 &gt;= строка 31 графа 4</t>
  </si>
  <si>
    <t>строка 32 графа 3 &gt;= строка 32 графа 4</t>
  </si>
  <si>
    <t>строка 33 графа 3 &gt;= строка 33 графа 4</t>
  </si>
  <si>
    <t>строка 23 графа 3 &gt;= строка 23 графа 5</t>
  </si>
  <si>
    <t>строка 24 графа 3 &gt;= строка 24 графа 5</t>
  </si>
  <si>
    <t>строка 25 графа 3 &gt;= строка 25 графа 5</t>
  </si>
  <si>
    <t>строка 26 графа 3 &gt;= строка 26 графа 5</t>
  </si>
  <si>
    <t>строка 27 графа 3 &gt;= строка 27 графа 5</t>
  </si>
  <si>
    <t>строка 28 графа 3 &gt;= строка 28 графа 5</t>
  </si>
  <si>
    <t>строка 29 графа 3 &gt;= строка 29 графа 5</t>
  </si>
  <si>
    <t>строка 30 графа 3 &gt;= строка 30 графа 5</t>
  </si>
  <si>
    <t>строка 31 графа 3 &gt;= строка 31 графа 5</t>
  </si>
  <si>
    <t>строка 32 графа 3 &gt;= строка 32 графа 5</t>
  </si>
  <si>
    <t>строка 33 графа 3 &gt;= строка 33 графа 5</t>
  </si>
  <si>
    <t>строка 01 графа 6 &gt;= строка 01 графа 7</t>
  </si>
  <si>
    <t>строка 02 графа 6 &gt;= строка 02 графа 7</t>
  </si>
  <si>
    <t>строка 05 графа 6 &gt;= строка 05 графа 7</t>
  </si>
  <si>
    <t>строка 13 графа 3 &gt;= строка 13 графа 9</t>
  </si>
  <si>
    <t>строка 14 графа 3 &gt;= строка 14 графа 9</t>
  </si>
  <si>
    <t>строка 15 графа 3 &gt;= строка 15 графа 9</t>
  </si>
  <si>
    <t>строка 16 графа 3 &gt;= строка 16 графа 9</t>
  </si>
  <si>
    <t>строка 17 графа 3 &gt;= строка 17 графа 9</t>
  </si>
  <si>
    <t>строка 18 графа 3 &gt;= строка 18 графа 9</t>
  </si>
  <si>
    <t>строка 19 графа 3 &gt;= строка 19 графа 9</t>
  </si>
  <si>
    <t>строка 20 графа 3 &gt;= строка 20 графа 9</t>
  </si>
  <si>
    <t>строка 21 графа 3 &gt;= строка 21 графа 9</t>
  </si>
  <si>
    <t>строка 22 графа 3 &gt;= строка 22 графа 9</t>
  </si>
  <si>
    <t>строка 01 графа 3 &gt;= строка 01 графа 10</t>
  </si>
  <si>
    <t>строка 02 графа 3 &gt;= строка 02 графа 10</t>
  </si>
  <si>
    <t>строка 03 графа 3 &gt;= строка 03 графа 10</t>
  </si>
  <si>
    <t>строка 05 графа 3 &gt;= строка 05 графа 10</t>
  </si>
  <si>
    <t>строка 06 графа 3 &gt;= строка 06 графа 10</t>
  </si>
  <si>
    <t>строка 07 графа 3 &gt;= строка 07 графа 10</t>
  </si>
  <si>
    <t>строка 08 графа 3 &gt;= строка 08 графа 10</t>
  </si>
  <si>
    <t>строка 09 графа 3 &gt;= строка 09 графа 10</t>
  </si>
  <si>
    <t>строка 10 графа 3 &gt;= строка 10 графа 10</t>
  </si>
  <si>
    <t>строка 11 графа 3 &gt;= строка 11 графа 10</t>
  </si>
  <si>
    <t>строка 12 графа 3 &gt;= строка 12 графа 10</t>
  </si>
  <si>
    <t>Численность детей, оставшихся неустроенными на конец отчетного года
(стр.06 – (стр. 07+стр.08+стр.09+стр.10+стр.11+стр.13+стр.20+стр.26+стр.27+стр.28+стр.29+стр.30))</t>
  </si>
  <si>
    <t xml:space="preserve">   из них (из стр. 31) 
      помещенные в больницы, специализированные учреждения для несовершеннолетних, 
      нуждающихся в социальной реабилитации, и другие учреждения временного пребывания</t>
  </si>
  <si>
    <t>Численность детей, состоящих на учете в региональном банке данных о детях, оставшихся без попечения родителей, на конец отчетного года (стр.33 + стр.34 – стр.35)</t>
  </si>
  <si>
    <t>Численность детей, в отношении которых исполнение обязанностей опекуна или попечителя возложено на органы опеки и попечительства</t>
  </si>
  <si>
    <t xml:space="preserve">   из них (из стр.37)
      обучаются в профессиональных образовательных организациях и образовательных организациях
      высшего образования на полном государственном обеспечении</t>
  </si>
  <si>
    <t xml:space="preserve">   из них (из стр.41):
      переданы в семью на воспитание на конец отчетного года </t>
  </si>
  <si>
    <t xml:space="preserve">      помещены под надзор в организации для детей-сирот и детей, оставшихся без попечения родителей
      на конец отчетного года</t>
  </si>
  <si>
    <t xml:space="preserve">      прибывших из других государств </t>
  </si>
  <si>
    <t xml:space="preserve">      прибывших из другого муниципального образования
      в субъекте РФ</t>
  </si>
  <si>
    <t xml:space="preserve">      поступили на обучение  в профессиональные
      образовательные организации и образовательные
      организации высшего образования на полное
      государственное обеспечение</t>
  </si>
  <si>
    <t xml:space="preserve">         в том числе (из стр. 08) гражданами государств:
            Канада</t>
  </si>
  <si>
    <t>Численность детей, находящихся под предварительной опекой (попечительством) на конец отчетного года</t>
  </si>
  <si>
    <t xml:space="preserve">         лиц, желающих принять ребенка на воспитание в семью,
         с согласия другого супруга</t>
  </si>
  <si>
    <t xml:space="preserve">      в том числе (из стр. 09):
         супружеских пар</t>
  </si>
  <si>
    <t xml:space="preserve">      в том числе (из стр. 13):
         супружеских пар</t>
  </si>
  <si>
    <t xml:space="preserve">      из них (из стр. 17) в связи с принятием в семью ребенка</t>
  </si>
  <si>
    <t xml:space="preserve">         в том числе (из стр. 18):
            супружеских пар</t>
  </si>
  <si>
    <t xml:space="preserve">            лиц, желающих принять ребенка на воспитание в
            семью, с согласия другого супруга</t>
  </si>
  <si>
    <t xml:space="preserve">      из них (из стр. 22) в связи с принятием в семью ребенка</t>
  </si>
  <si>
    <t xml:space="preserve">         в том числе (из стр. 23):
            супружеских пар</t>
  </si>
  <si>
    <t>Состоит на учете семей, желающих принять ребенка на воспитание в семью, на конец отчетного года:
   в органах опеки и попечительства
   (сумма стр.29+стр.30+стр.31)</t>
  </si>
  <si>
    <t xml:space="preserve">      из них (из стр. 32):
         поставленных на учет до начала отчетного года</t>
  </si>
  <si>
    <t>Число семей, которые не смогли подобрать ребенка за отчетный год</t>
  </si>
  <si>
    <t xml:space="preserve">   из них (из стр.39) в связи с желанием принять на воспитание:
      ребенка, имеющего I  и II группу здоровья</t>
  </si>
  <si>
    <r>
      <t xml:space="preserve">         из них (из стр.40</t>
    </r>
    <r>
      <rPr>
        <sz val="10"/>
        <rFont val="Arial"/>
        <family val="2"/>
        <charset val="204"/>
      </rPr>
      <t xml:space="preserve">)
         </t>
    </r>
    <r>
      <rPr>
        <sz val="10"/>
        <rFont val="Times New Roman"/>
        <family val="1"/>
        <charset val="204"/>
      </rPr>
      <t>в возрасте до 7 лет</t>
    </r>
  </si>
  <si>
    <t xml:space="preserve">      ребенка, у которого умерли оба или единственный родитель</t>
  </si>
  <si>
    <t xml:space="preserve">      ребенка в возрасте от 1 года до 7 лет</t>
  </si>
  <si>
    <t xml:space="preserve">      из образовательных организаций</t>
  </si>
  <si>
    <t xml:space="preserve">      из медицинских организаций</t>
  </si>
  <si>
    <t xml:space="preserve">      из организаций социального обслуживания</t>
  </si>
  <si>
    <t xml:space="preserve">   из них (из стр. 38) жестокого обращения с детьми-сиротами и детьми, оставшихся без попечения
   родителей</t>
  </si>
  <si>
    <t xml:space="preserve">   из них (из стр. 40) привлеченных к уголовной ответственности за совершение
   преступлений, повлекших гибель либо причинение вреда здоровью детей</t>
  </si>
  <si>
    <t xml:space="preserve">   из них (из стр.42) по вине усыновителей</t>
  </si>
  <si>
    <t xml:space="preserve">   в том числе (из стр. 44):
      детей, оставшихся без попечения родителей, в возрасте от 14 до 18 лет</t>
  </si>
  <si>
    <t xml:space="preserve">   в том числе (из стр. 48):
      детей, оставшихся без попечения родителей, в возрасте от 14 до 18 лет</t>
  </si>
  <si>
    <t>Численность детей, оставшихся без попечения родителей, и лиц из числа детей, оставшихся без попечения родителей, состоявших на учете на получение жилого помещения, включая лиц в возрасте от 23 лет и старше, обеспеченных жилыми помещениями за отчетный год (сумма строк 53-55)</t>
  </si>
  <si>
    <t xml:space="preserve">   из них (из стр. 52): 
      детей, оставшихся без попечения родителей, в возрасте от 14 до 18 лет</t>
  </si>
  <si>
    <t>Численность детей, находящихся в замещающих семьях, имеющих право на получение алиментов</t>
  </si>
  <si>
    <t xml:space="preserve">   из них (из стр.58) получают алименты</t>
  </si>
  <si>
    <t>Численность воспитанников организаций для детей-сирот, имеющих право на получение алиментов</t>
  </si>
  <si>
    <t xml:space="preserve">   из них (из стр.60) получают алименты</t>
  </si>
  <si>
    <t>Число организаций, предоставляющих медицинскую, психологическую, педагогическую, юридическую, социальную помощь, не относящуюся к социальным услугам (социальное сопровождение) на основе межведомственного взаимодействия  в соответствии с законодательством Российской Федерации о социальном обслуживании</t>
  </si>
  <si>
    <t xml:space="preserve">      организаций, оказывающих помощь организациям, осуществляющим образовательную деятельность, по вопросам
      реализации основных общеобразовательных программ, обучения и воспитания обучающихся</t>
  </si>
  <si>
    <t xml:space="preserve">      организаций социального обслуживания</t>
  </si>
  <si>
    <t>строка 14 графа 12 &gt;= строка 14 графа 13</t>
  </si>
  <si>
    <t>строка 15 графа 12 &gt;= строка 15 графа 13</t>
  </si>
  <si>
    <t>строка 16 графа 12 &gt;= строка 16 графа 13</t>
  </si>
  <si>
    <t>строка 17 графа 12 &gt;= строка 17 графа 13</t>
  </si>
  <si>
    <t>строка 18 графа 12 &gt;= строка 18 графа 13</t>
  </si>
  <si>
    <t>строка 19 графа 12 &gt;= строка 19 графа 13</t>
  </si>
  <si>
    <t>строка 20 графа 12 &gt;= строка 20 графа 13</t>
  </si>
  <si>
    <t>строка 21 графа 12 &gt;= строка 21 графа 13</t>
  </si>
  <si>
    <t>строка 22 графа 12 &gt;= строка 22 графа 13</t>
  </si>
  <si>
    <t>строка 24 графа 12 &gt;= строка 24 графа 13</t>
  </si>
  <si>
    <t>Наименование</t>
  </si>
  <si>
    <t>Всего</t>
  </si>
  <si>
    <t>Численность детей, оставшихся неустроенными к началу отчетного года</t>
  </si>
  <si>
    <t>Численность детей, выявленных и учтенных за отчетный год</t>
  </si>
  <si>
    <t>Всего детей выявлено  и учтено на конец отчетного года (стр. 01 + стр. 02)</t>
  </si>
  <si>
    <t>переданные на возмездную форму опеки (попечительства)</t>
  </si>
  <si>
    <t>Поставлено детей на учет в региональный банк данных о детях, оставшихся без попечения родителей, за отчетный год</t>
  </si>
  <si>
    <t>Снято детей с учета в региональном банке данных о детях, оставшихся без попечения родителей, за отчетный год</t>
  </si>
  <si>
    <t>№
строки</t>
  </si>
  <si>
    <t xml:space="preserve">   из них (из стр. 02):
      детей-сирот</t>
  </si>
  <si>
    <t xml:space="preserve">      девочек (девушек)</t>
  </si>
  <si>
    <t xml:space="preserve">   из них (из стр. 06) устроены:
      под надзор:
         в образовательные организации</t>
  </si>
  <si>
    <t xml:space="preserve">         в медицинские организации </t>
  </si>
  <si>
    <t xml:space="preserve">         в организации, оказывающие социальные услуги</t>
  </si>
  <si>
    <t>от 1 года до 3 лет</t>
  </si>
  <si>
    <t>от 3 до 7 лет</t>
  </si>
  <si>
    <t>Численность детей, переданных на безвозмездную форму опеки (попечительства) на конец года</t>
  </si>
  <si>
    <t>Численность детей, переданных на возмездную форму опеки (попечительства) на конец года</t>
  </si>
  <si>
    <t>Численность усыновленных детей на конец года</t>
  </si>
  <si>
    <t xml:space="preserve">   из них (из стр. 01) посторонним гражданам</t>
  </si>
  <si>
    <t xml:space="preserve">   из них (из стр. 03):
      по договору о приемной семье</t>
  </si>
  <si>
    <t xml:space="preserve">   - Минпросвещения России</t>
  </si>
  <si>
    <t>территориальный орган, созданный органом исполнительной власти субъекта Российской Федерации, или орган местного самоуправления, на который возложены функции по осуществлению опеки и попечительства над несовершеннолетними гражданами, сводный отчет по муниципальному образованию</t>
  </si>
  <si>
    <t xml:space="preserve">         в негосударственные организации</t>
  </si>
  <si>
    <t xml:space="preserve">      переданных из организаций для детей-сирот и детей, остав-
      шихся без попечения родителей, и других организаций</t>
  </si>
  <si>
    <t xml:space="preserve">      помещены под надзор в организации для детей-сирот и
      детей, оставшихся без попечения родителей</t>
  </si>
  <si>
    <t xml:space="preserve">      при содействии представительств иностранных организаций,
      имеющих соответствующие разрешения Минпросвещения 
      России на осуществление деятельности по усыновлению на
      территории Российской Федерации</t>
  </si>
  <si>
    <t>Код по ОКЕИ: единица - 642, человек – 792</t>
  </si>
  <si>
    <t>Всего лиц, прошедших психологическое обследование, в отчет-
ном году, человек (сумма стр. 52 + стр. 53 + стр. 54 + стр. 55)</t>
  </si>
  <si>
    <t>Число семей, которым в течении отчетного года оказано содействие в предоставлении медицинской, психологической, педагогической, юридической, социальной помощи, не относящейся к социальным услугам (социальное сопровождение) в рамках законодательства Российской Федерации о социальном обслуживании, ед</t>
  </si>
  <si>
    <t>Численность детей-сирот и детей, оставшихся без попечения родителей, которым предоставлены путевки в организации отдыха детей и их оздоровления, в санаторно-курортные организации</t>
  </si>
  <si>
    <t>Численность специалистов по охране детства, а также занимающихся формированием и ведением регионального банка данных о детях, в органе исполнительной власти субъекта Российской Федерации, на который возложены полномочия по опеке и попечительству над несовершеннолетними гражданами, человек</t>
  </si>
  <si>
    <t>Общая численность специалистов по охране детства, человек</t>
  </si>
  <si>
    <t>Раздел 1 строка 12 &gt;= Раздел 1 сумма строк (13+14+15+16+19)</t>
  </si>
  <si>
    <t>Раздел 1 строка 21 &gt;= Раздел 1 строка 15</t>
  </si>
  <si>
    <t xml:space="preserve">Раздел 1 строка 22 &gt;= Раздел 1 строка 16 </t>
  </si>
  <si>
    <t>Раздел 1 строка 23 &gt;= Раздел 1 строка 17</t>
  </si>
  <si>
    <t>Раздел 1 строка 24 &gt;= Раздел 1 строка 18</t>
  </si>
  <si>
    <t>строка 03 &gt;= строка 04</t>
  </si>
  <si>
    <t>строка 21 &gt;= строка 28</t>
  </si>
  <si>
    <t>строка 02 графа 3 &gt;= строка 03 графа 3</t>
  </si>
  <si>
    <t>строка 02 графа 3 &gt;= строка 04 графа 3</t>
  </si>
  <si>
    <t>строка 02 графа 3 &gt;= строка 05 графа 3</t>
  </si>
  <si>
    <t>строка 02 графа 3 = сумма строк (03+04+05) графа 3</t>
  </si>
  <si>
    <t>строка 01 графа 3 &gt;= строка 02 графа 3</t>
  </si>
  <si>
    <t>строка 01 графа 4 &gt;= строка 02 графа 4</t>
  </si>
  <si>
    <t>строка 01 графа 5 &gt;= строка 02 графа 5</t>
  </si>
  <si>
    <t>строка 01 графа 6 &gt;= строка 02 графа 6</t>
  </si>
  <si>
    <t>строка 03 графа 3 &gt;= строка 04 графа 3</t>
  </si>
  <si>
    <t>строка 03 графа 4 &gt;= строка 04 графа 4</t>
  </si>
  <si>
    <t>строка 03 графа 5 &gt;= строка 04 графа 5</t>
  </si>
  <si>
    <t>(E-mail)</t>
  </si>
  <si>
    <t>строка 27 графа 5 = сумма строк (29+30+31) графа 5</t>
  </si>
  <si>
    <t>строка 27 графа 6 = сумма строк (29+30+31) графа 6</t>
  </si>
  <si>
    <t>строка 32 графа 7 = сумма строк (34+35+36) графа 7</t>
  </si>
  <si>
    <t>строка 32 графа 3 = сумма строк (34+35+36) графа 3</t>
  </si>
  <si>
    <t>строка 32 графа 4 = сумма строк (34+35+36) графа 4</t>
  </si>
  <si>
    <t>строка 32 графа 5 = сумма строк (34+35+36) графа 5</t>
  </si>
  <si>
    <t>строка 32 графа 6 = сумма строк (34+35+36) графа 6</t>
  </si>
  <si>
    <t>строка 39 графа 7 &gt;= строка 40 графа 7</t>
  </si>
  <si>
    <t>строка 39 графа 3 &gt;= строка 40 графа 3</t>
  </si>
  <si>
    <t>строка 39 графа 4 &gt;= строка 40 графа 4</t>
  </si>
  <si>
    <t>строка 39 графа 5 &gt;= строка 40 графа 5</t>
  </si>
  <si>
    <t>строка 39 графа 6 &gt;= строка 40 графа 6</t>
  </si>
  <si>
    <t>строка 39 графа 7 &gt;= строка 42 графа 7</t>
  </si>
  <si>
    <t>строка 39 графа 3 &gt;= строка 42 графа 3</t>
  </si>
  <si>
    <t>строка 39 графа 4 &gt;= строка 42 графа 4</t>
  </si>
  <si>
    <t>строка 39 графа 5 &gt;= строка 42 графа 5</t>
  </si>
  <si>
    <t>строка 39 графа 6 &gt;= строка 42 графа 6</t>
  </si>
  <si>
    <t>строка 39 графа 7 &gt;= строка 43 графа 7</t>
  </si>
  <si>
    <t>строка 39 графа 3 &gt;= строка 43 графа 3</t>
  </si>
  <si>
    <t>строка 39 графа 4 &gt;= строка 43 графа 4</t>
  </si>
  <si>
    <t>строка 39 графа 5 &gt;= строка 43 графа 5</t>
  </si>
  <si>
    <t>строка 39 графа 6 &gt;= строка 43 графа 6</t>
  </si>
  <si>
    <t>строка 39 графа 7 &gt;= строка 44 графа 7</t>
  </si>
  <si>
    <t>строка 39 графа 3 &gt;= строка 44 графа 3</t>
  </si>
  <si>
    <t>строка 39 графа 4 &gt;= строка 44 графа 4</t>
  </si>
  <si>
    <t>строка 39 графа 5 &gt;= строка 44 графа 5</t>
  </si>
  <si>
    <t>строка 39 графа 6 &gt;= строка 44 графа 6</t>
  </si>
  <si>
    <t>строка 40 графа 7 &gt;= строка 41 графа 7</t>
  </si>
  <si>
    <t>строка 40 графа 3 &gt;= строка 41 графа 3</t>
  </si>
  <si>
    <t>строка 40 графа 4 &gt;= строка 41 графа 4</t>
  </si>
  <si>
    <t>строка 40 графа 5 &gt;= строка 41 графа 5</t>
  </si>
  <si>
    <t>строка 40 графа 6 &gt;= строка 41 графа 6</t>
  </si>
  <si>
    <t>строка 40 &gt;= строка 41</t>
  </si>
  <si>
    <t>строка 44 = сумма строк (45 + 46 + 47)</t>
  </si>
  <si>
    <t>строка 48 = сумма строк (49 + 50 + 51)</t>
  </si>
  <si>
    <t>строка 52 = сумма строк (53 + 54 + 55)</t>
  </si>
  <si>
    <t>строка 42 &gt;= строка 43</t>
  </si>
  <si>
    <t>строка 52 &gt;= строка 56</t>
  </si>
  <si>
    <t>строка 58 &gt;= строка 59</t>
  </si>
  <si>
    <t>строка 60 &gt;= строка 61</t>
  </si>
  <si>
    <t>строка 38 &gt;= строка 39</t>
  </si>
  <si>
    <t>Раздел 3 стр.32 графа 3 &gt;= Раздел 1 стр.13 графа 3</t>
  </si>
  <si>
    <t>Раздел 2 стр.28 графа 7 &gt;= Раздел 3 стр.32 графа 3</t>
  </si>
  <si>
    <t>Раздел 1 стр.40 графа 3 = Раздел 2 стр. 28 графа 3 - Раздел 2 стр. 28 графа 5</t>
  </si>
  <si>
    <t>строка 24 графа 3 &gt;= строка 24 графа 6</t>
  </si>
  <si>
    <t>строка 25 графа 3 &gt;= строка 25 графа 6</t>
  </si>
  <si>
    <t>строка 24 графа 3 &gt;= строка 24 графа 7</t>
  </si>
  <si>
    <t>строка 25 графа 3 &gt;= строка 25 графа 7</t>
  </si>
  <si>
    <t>строка 24 графа 3 &gt;= строка 24 графа 9</t>
  </si>
  <si>
    <t>строка 25 графа 3 &gt;= строка 25 графа 9</t>
  </si>
  <si>
    <t>строка 24 графа 3 &gt;= строка 24 графа 10</t>
  </si>
  <si>
    <t>строка 25 графа 3 &gt;= строка 25 графа 10</t>
  </si>
  <si>
    <t>строка 25 графа 3 &gt;= строка 25 графа 11</t>
  </si>
  <si>
    <t>строка 01 графа 4 = сумма строк (02+03+04) графа 4</t>
  </si>
  <si>
    <t>строка 23 графа 3 &gt;= строка 23 графа 11</t>
  </si>
  <si>
    <t>строка 26 графа 3 &gt;= строка 26 графа 11</t>
  </si>
  <si>
    <t>строка 28 графа 3 &gt;= строка 28 графа 11</t>
  </si>
  <si>
    <t>строка 22 графа 12 &gt;= строка 22 графа 14</t>
  </si>
  <si>
    <t>строка 23 графа 12 &gt;= строка 23 графа 13</t>
  </si>
  <si>
    <t>строка 26 графа 12 &gt;= строка 26 графа 13</t>
  </si>
  <si>
    <t>строка 28 графа 12 &gt;= строка 28 графа 13</t>
  </si>
  <si>
    <t>строка 14 графа 6 &gt;= строка 14 графа 7</t>
  </si>
  <si>
    <t>строка 18 графа 6 &gt;= строка 18 графа 7</t>
  </si>
  <si>
    <t>строка 19 графа 6 &gt;= строка 19 графа 7</t>
  </si>
  <si>
    <t>строка 20 графа 6 &gt;= строка 20 графа 7</t>
  </si>
  <si>
    <t>строка 22 графа 6 &gt;= строка 22 графа 7</t>
  </si>
  <si>
    <t>строка 01 графа 3 &gt;= сумма граф (4+5) по строке 01</t>
  </si>
  <si>
    <t>строка 02 графа 3 &gt;= сумма граф (4+5) по строке 02</t>
  </si>
  <si>
    <t>строка 03 графа 3 &gt;= сумма граф (4+5) по строке 03</t>
  </si>
  <si>
    <t>строка 04 графа 3 &gt;= сумма граф (4+5) по строке 04</t>
  </si>
  <si>
    <t>строка 05 графа 3 &gt;= сумма граф (4+5) по строке 05</t>
  </si>
  <si>
    <t>строка 06 графа 3 &gt;= сумма граф (4+5) по строке 06</t>
  </si>
  <si>
    <t>строка 07 графа 3 &gt;= сумма граф (4+5) по строке 07</t>
  </si>
  <si>
    <t>строка 08 графа 3 &gt;= сумма граф (4+5) по строке 08</t>
  </si>
  <si>
    <t>строка 09 графа 3 &gt;= сумма граф (4+5) по строке 09</t>
  </si>
  <si>
    <t>строка 10 графа 3 &gt;= сумма граф (4+5) по строке 10</t>
  </si>
  <si>
    <t>строка 11 графа 3 &gt;= сумма граф (4+5) по строке 11</t>
  </si>
  <si>
    <t>строка 12 графа 3 &gt;= сумма граф (4+5) по строке 12</t>
  </si>
  <si>
    <t>строка 34 графа 3 &gt;= строка 34 графа 4</t>
  </si>
  <si>
    <t>строка 35 графа 3 &gt;= строка 35 графа 4</t>
  </si>
  <si>
    <t>строка 36 графа 3 &gt;= строка 36 графа 4</t>
  </si>
  <si>
    <t>строка 37 графа 3 &gt;= строка 37 графа 4</t>
  </si>
  <si>
    <t>строка 38 графа 3 &gt;= строка 38 графа 4</t>
  </si>
  <si>
    <t>строка 39 графа 3 &gt;= строка 39 графа 4</t>
  </si>
  <si>
    <t>строка 34 графа 3 &gt;= строка 34 графа 5</t>
  </si>
  <si>
    <t>Численность детей, здоровью которых был причинен вред по вине усыновителей, опекунов, попечителей, приемных или патронатных родителей</t>
  </si>
  <si>
    <t>Число территориальных органов (управлений, отделов), созданных органом исполнительной власти субъекта Российской Федерации, или органов местного самоуправления в составе субъекта Российской Федерации, на которые возложены полномочия по опеке и попечительству над несовершеннолетними гражданами</t>
  </si>
  <si>
    <t>строка 13 графа 3 &gt;= сумма граф (4+5) по строке 13</t>
  </si>
  <si>
    <t>строка 14 графа 3 &gt;= сумма граф (4+5) по строке 14</t>
  </si>
  <si>
    <t>строка 15 графа 3 &gt;= сумма граф (4+5) по строке 15</t>
  </si>
  <si>
    <t>строка 16 графа 3 &gt;= сумма граф (4+5) по строке 16</t>
  </si>
  <si>
    <t>строка 17 графа 3 &gt;= сумма граф (4+5) по строке 17</t>
  </si>
  <si>
    <t>строка 18 графа 3 &gt;= сумма граф (4+5) по строке 18</t>
  </si>
  <si>
    <t>строка 19 графа 3 &gt;= сумма граф (4+5) по строке 19</t>
  </si>
  <si>
    <t>строка 20 графа 3 &gt;= сумма граф (4+5) по строке 20</t>
  </si>
  <si>
    <t>строка 21 графа 3 &gt;= сумма граф (4+5) по строке 21</t>
  </si>
  <si>
    <t>строка 22 графа 3 &gt;= сумма граф (4+5) по строке 22</t>
  </si>
  <si>
    <t>строка 01 графа 7 &gt;= строка 02 графа 7</t>
  </si>
  <si>
    <t>Раздел 2 (стр. 05-стр. 06+стр. 07) сумма граф (9+10+11) &gt;= Раздел 3 строка 03 графа 3</t>
  </si>
  <si>
    <t>Раздел 2 (стр. 05-стр. 06+стр. 07) графа 9 &gt;= Раздел 3 строка 04 графа 3</t>
  </si>
  <si>
    <t>Раздел 2 (стр. 05-стр. 06+стр. 07) графа 10 &gt;= Раздел 3 строка 05 графа 3</t>
  </si>
  <si>
    <t>Раздел 2 (стр. 05-стр. 06+стр. 07) графа 12 &gt;= Раздел 3 строка 06 графа 3</t>
  </si>
  <si>
    <t>Раздел 2 (стр. 05-стр. 06+стр. 07) графа 13 &gt;= Раздел 3 строка 08 графа 3</t>
  </si>
  <si>
    <t>строка 15 графа 3 &gt;= строка 18 графа 3</t>
  </si>
  <si>
    <t>15 января
после отчетного периода</t>
  </si>
  <si>
    <t>5 февраля
после отчетного периода</t>
  </si>
  <si>
    <t>КОНФИДЕНЦИАЛЬНОСТЬ ГАРАНТИРУЕТСЯ ПОЛУЧАТЕЛЕМ ИНФОРМАЦИИ</t>
  </si>
  <si>
    <t xml:space="preserve">      ребенка в возрасте до 1 года</t>
  </si>
  <si>
    <t>Число поступивших сообщений о нарушении прав детей, ед.</t>
  </si>
  <si>
    <t>Число выявленных случаев жестокого обращения с детьми, ед.</t>
  </si>
  <si>
    <t>строка 16 графа 6 &gt;= строка 16 графа 7</t>
  </si>
  <si>
    <t>строка 17 графа 6 &gt;= строка 17 графа 7</t>
  </si>
  <si>
    <t>строка 21 графа 6 &gt;= строка 21 графа 7</t>
  </si>
  <si>
    <t>строка 23 графа 6 &gt;= строка 23 графа 7</t>
  </si>
  <si>
    <t>строка 24 графа 6 &gt;= строка 24 графа 7</t>
  </si>
  <si>
    <t>строка 25 графа 6 &gt;= строка 25 графа 7</t>
  </si>
  <si>
    <t>строка 26 графа 6 &gt;= строка 26 графа 7</t>
  </si>
  <si>
    <t>строка 27 графа 6 &gt;= строка 27 графа 7</t>
  </si>
  <si>
    <t>строка 28 графа 6 &gt;= строка 28 графа 7</t>
  </si>
  <si>
    <t>строка 29 графа 6 &gt;= строка 29 графа 7</t>
  </si>
  <si>
    <t>строка 30 графа 6 &gt;= строка 30 графа 7</t>
  </si>
  <si>
    <t>строка 31 графа 6 &gt;= строка 31 графа 7</t>
  </si>
  <si>
    <t>строка 32 графа 6 &gt;= строка 32 графа 7</t>
  </si>
  <si>
    <t>строка 33 графа 6 &gt;= строка 33 графа 7</t>
  </si>
  <si>
    <t>строка 01 графа 3 &gt;= строка 01 графа 7</t>
  </si>
  <si>
    <t>строка 02 графа 3 &gt;= строка 02 графа 7</t>
  </si>
  <si>
    <t>строка 03 графа 3 &gt;= строка 03 графа 7</t>
  </si>
  <si>
    <t>строка 05 графа 3 &gt;= строка 05 графа 7</t>
  </si>
  <si>
    <t>строка 06 графа 3 &gt;= строка 06 графа 7</t>
  </si>
  <si>
    <t>строка 07 графа 3 &gt;= строка 07 графа 7</t>
  </si>
  <si>
    <t>строка 08 графа 3 &gt;= строка 08 графа 7</t>
  </si>
  <si>
    <t>строка 09 графа 3 &gt;= строка 09 графа 7</t>
  </si>
  <si>
    <t>строка 10 графа 3 &gt;= строка 10 графа 7</t>
  </si>
  <si>
    <t>строка 11 графа 3 &gt;= строка 11 графа 7</t>
  </si>
  <si>
    <t>строка 12 графа 3 &gt;= строка 12 графа 7</t>
  </si>
  <si>
    <t>строка 13 графа 3 &gt;= строка 13 графа 7</t>
  </si>
  <si>
    <t>строка 14 графа 3 &gt;= строка 14 графа 7</t>
  </si>
  <si>
    <t>строка 15 графа 3 &gt;= строка 15 графа 7</t>
  </si>
  <si>
    <t>строка 16 графа 3 &gt;= строка 16 графа 7</t>
  </si>
  <si>
    <t>строка 17 графа 3 &gt;= строка 17 графа 7</t>
  </si>
  <si>
    <t>строка 18 графа 3 &gt;= строка 18 графа 7</t>
  </si>
  <si>
    <t>строка 19 графа 3 &gt;= строка 19 графа 7</t>
  </si>
  <si>
    <t>строка 20 графа 3 &gt;= строка 20 графа 7</t>
  </si>
  <si>
    <t>строка 21 графа 3 &gt;= строка 21 графа 7</t>
  </si>
  <si>
    <t>строка 22 графа 3 &gt;= строка 22 графа 7</t>
  </si>
  <si>
    <t>строка 23 графа 3 &gt;= сумма граф (4+5) по строке 23</t>
  </si>
  <si>
    <t>строка 24 графа 3 &gt;= сумма граф (4+5) по строке 24</t>
  </si>
  <si>
    <t>строка 25 графа 3 &gt;= сумма граф (4+5) по строке 25</t>
  </si>
  <si>
    <t>строка 26 графа 3 &gt;= сумма граф (4+5) по строке 26</t>
  </si>
  <si>
    <t>строка 27 графа 3 &gt;= сумма граф (4+5) по строке 27</t>
  </si>
  <si>
    <t>строка 28 графа 3 &gt;= сумма граф (4+5) по строке 28</t>
  </si>
  <si>
    <t>строка 29 графа 3 &gt;= сумма граф (4+5) по строке 29</t>
  </si>
  <si>
    <t>строка 30 графа 3 &gt;= сумма граф (4+5) по строке 30</t>
  </si>
  <si>
    <t>строка 31 графа 3 &gt;= сумма граф (4+5) по строке 31</t>
  </si>
  <si>
    <t>строка 32 графа 3 &gt;= сумма граф (4+5) по строке 32</t>
  </si>
  <si>
    <t>строка 33 графа 3 &gt;= сумма граф (4+5) по строке 33</t>
  </si>
  <si>
    <t>Data_Adr</t>
  </si>
  <si>
    <t>ID_Element</t>
  </si>
  <si>
    <t>Sorting</t>
  </si>
  <si>
    <t>Val</t>
  </si>
  <si>
    <t>P_FormName</t>
  </si>
  <si>
    <t xml:space="preserve">Наименование формы:  </t>
  </si>
  <si>
    <t>P_Name</t>
  </si>
  <si>
    <t xml:space="preserve">Наименование отчитыающейся организации:  </t>
  </si>
  <si>
    <t>P_Adress</t>
  </si>
  <si>
    <t xml:space="preserve">Почтовый адрес:  </t>
  </si>
  <si>
    <t>P_OKUD</t>
  </si>
  <si>
    <t xml:space="preserve">Код формы по ОКУД:  </t>
  </si>
  <si>
    <t>P_OKPO</t>
  </si>
  <si>
    <t xml:space="preserve">Код отчитывающейся  организации по ОКПО:  </t>
  </si>
  <si>
    <t>Конец DATA_ADR</t>
  </si>
  <si>
    <t>Verificationcheck</t>
  </si>
  <si>
    <t>Дата проведения проверки</t>
  </si>
  <si>
    <t>Результат проведения проверки: 0-не проводилась, 1-проводилась (ошибок нет), 2-проводилась (есть ошибки)</t>
  </si>
  <si>
    <t>Конец T_Check</t>
  </si>
  <si>
    <t>переданные под предва-рительную опеку (попе-чительство)</t>
  </si>
  <si>
    <t>от 7 лет и старше</t>
  </si>
  <si>
    <t xml:space="preserve">         лиц, не состоящих в браке</t>
  </si>
  <si>
    <t>строка 10 графа 12 &gt;= строка 10 графа 13</t>
  </si>
  <si>
    <t>строка 11 графа 12 &gt;= строка 11 графа 13</t>
  </si>
  <si>
    <t>строка 12 графа 12 &gt;= строка 12 графа 13</t>
  </si>
  <si>
    <t>строка 13 графа 12 &gt;= строка 13 графа 13</t>
  </si>
  <si>
    <t>Численность детей, оставшихся без попечения родителей, находящихся под надзором в организациях для детей-сирот и детей, оставшихся без попечения родителей</t>
  </si>
  <si>
    <t xml:space="preserve">      из них (из стр. 27):
         поставленных на учет до начала отчетного года</t>
  </si>
  <si>
    <t xml:space="preserve">   в региональном банке данных о детях
   (сумма стр.34+стр.35+стр.36)</t>
  </si>
  <si>
    <t>строка 01 графа 12 &gt;= строка 01 графа 14</t>
  </si>
  <si>
    <t>строка 02 графа 12 &gt;= строка 02 графа 14</t>
  </si>
  <si>
    <t>строка 03 графа 12 &gt;= строка 03 графа 14</t>
  </si>
  <si>
    <t>строка 05 графа 12 &gt;= строка 05 графа 14</t>
  </si>
  <si>
    <t>строка 06 графа 12 &gt;= строка 06 графа 14</t>
  </si>
  <si>
    <t>строка 07 графа 12 &gt;= строка 07 графа 14</t>
  </si>
  <si>
    <t>строка 08 графа 12 &gt;= строка 08 графа 14</t>
  </si>
  <si>
    <t>строка 09 графа 12 &gt;= строка 09 графа 14</t>
  </si>
  <si>
    <t>строка 10 графа 12 &gt;= строка 10 графа 14</t>
  </si>
  <si>
    <t>строка 11 графа 12 &gt;= строка 11 графа 14</t>
  </si>
  <si>
    <t>строка 12 графа 12 &gt;= строка 12 графа 14</t>
  </si>
  <si>
    <t>строка 13 графа 12 &gt;= строка 13 графа 14</t>
  </si>
  <si>
    <t>строка 14 графа 12 &gt;= строка 14 графа 14</t>
  </si>
  <si>
    <t>строка 15 графа 12 &gt;= строка 15 графа 14</t>
  </si>
  <si>
    <t>строка 16 графа 12 &gt;= строка 16 графа 14</t>
  </si>
  <si>
    <t>строка 17 графа 12 &gt;= строка 17 графа 14</t>
  </si>
  <si>
    <t>строка 18 графа 12 &gt;= строка 18 графа 14</t>
  </si>
  <si>
    <t>строка 19 графа 12 &gt;= строка 19 графа 14</t>
  </si>
  <si>
    <t>строка 20 графа 12 &gt;= строка 20 графа 14</t>
  </si>
  <si>
    <t>строка 21 графа 12 &gt;= строка 21 графа 14</t>
  </si>
  <si>
    <t>строка 23 графа 12 &gt;= строка 23 графа 14</t>
  </si>
  <si>
    <t>строка 24 графа 12 &gt;= строка 24 графа 14</t>
  </si>
  <si>
    <t>строка 26 графа 12 &gt;= строка 26 графа 14</t>
  </si>
  <si>
    <t>строка 28 графа 12 &gt;= строка 28 графа 14</t>
  </si>
  <si>
    <t>строка 32 графа 3 = сумма граф (4+5+6+7) по строке 32</t>
  </si>
  <si>
    <t>строка 32 графа 3 &gt;= строка 32 графа 8</t>
  </si>
  <si>
    <t>детей-инвалидов
(из гр. 3)</t>
  </si>
  <si>
    <t>строка 02 графа 12 &gt;= строка 02 графа 13</t>
  </si>
  <si>
    <t>строка 03 графа 12 &gt;= строка 03 графа 13</t>
  </si>
  <si>
    <t>строка 05 графа 12 &gt;= строка 05 графа 13</t>
  </si>
  <si>
    <t>строка 06 графа 12 &gt;= строка 06 графа 13</t>
  </si>
  <si>
    <t>строка 07 графа 12 &gt;= строка 07 графа 13</t>
  </si>
  <si>
    <t>строка 08 графа 12 &gt;= строка 08 графа 13</t>
  </si>
  <si>
    <t>строка 09 графа 12 &gt;= строка 09 графа 13</t>
  </si>
  <si>
    <t>строка 20 графа 12 &gt;= строка 22 графа 12</t>
  </si>
  <si>
    <t>строка 20 графа 13 &gt;= строка 22 графа 13</t>
  </si>
  <si>
    <t>строка 20 графа 14 &gt;= строка 22 графа 14</t>
  </si>
  <si>
    <t>строка 20 графа 14 &gt;= строка 24 графа 14</t>
  </si>
  <si>
    <t>строка 20 графа 03 &gt;= строка 24 графа 03</t>
  </si>
  <si>
    <t>строка 20 графа 04 &gt;= строка 24 графа 04</t>
  </si>
  <si>
    <t>строка 20 графа 05 &gt;= строка 24 графа 05</t>
  </si>
  <si>
    <t>строка 20 графа 06 &gt;= строка 24 графа 06</t>
  </si>
  <si>
    <t>строка 20 графа 07 &gt;= строка 24 графа 07</t>
  </si>
  <si>
    <t>строка 20 графа 08 &gt;= строка 24 графа 08</t>
  </si>
  <si>
    <t>строка 20 графа 09 &gt;= строка 24 графа 09</t>
  </si>
  <si>
    <t>строка 20 графа 10 &gt;= строка 24 графа 10</t>
  </si>
  <si>
    <t>строка 20 графа 11 &gt;= строка 24 графа 11</t>
  </si>
  <si>
    <t>строка 20 графа 12 &gt;= строка 24 графа 12</t>
  </si>
  <si>
    <t>строка 20 графа 13 &gt;= строка 24 графа 13</t>
  </si>
  <si>
    <t>строка 28 графа 03 &gt;= строка 30 графа 03</t>
  </si>
  <si>
    <t>строка 28 графа 04 &gt;= строка 30 графа 04</t>
  </si>
  <si>
    <t>строка 28 графа 05 &gt;= строка 30 графа 05</t>
  </si>
  <si>
    <t>строка 28 графа 06 &gt;= строка 30 графа 06</t>
  </si>
  <si>
    <t>строка 28 графа 07 &gt;= строка 30 графа 07</t>
  </si>
  <si>
    <t>строка 28 графа 08 &gt;= строка 30 графа 08</t>
  </si>
  <si>
    <t>строка 28 графа 09 &gt;= строка 30 графа 09</t>
  </si>
  <si>
    <t>строка 28 графа 10 &gt;= строка 30 графа 10</t>
  </si>
  <si>
    <t>строка 28 графа 11 &gt;= строка 30 графа 11</t>
  </si>
  <si>
    <t>строка 28 графа 12 &gt;= строка 30 графа 12</t>
  </si>
  <si>
    <t>строка 28 графа 13 &gt;= строка 30 графа 13</t>
  </si>
  <si>
    <t>строка 28 графа 14 &gt;= строка 30 графа 14</t>
  </si>
  <si>
    <t>строка 20 графа 03 &gt;= строка 21 графа 03</t>
  </si>
  <si>
    <t>строка 20 графа 04 &gt;= строка 21 графа 04</t>
  </si>
  <si>
    <t>строка 20 графа 05 &gt;= строка 21 графа 05</t>
  </si>
  <si>
    <t>строка 20 графа 06 &gt;= строка 21 графа 06</t>
  </si>
  <si>
    <t>строка 20 графа 07 &gt;= строка 21 графа 07</t>
  </si>
  <si>
    <t>строка 20 графа 08 &gt;= строка 21 графа 08</t>
  </si>
  <si>
    <t>строка 20 графа 09 &gt;= строка 21 графа 09</t>
  </si>
  <si>
    <t>строка 20 графа 10 &gt;= строка 21 графа 10</t>
  </si>
  <si>
    <t>строка 20 графа 11 &gt;= строка 21 графа 11</t>
  </si>
  <si>
    <t>строка 20 графа 12 &gt;= строка 21 графа 12</t>
  </si>
  <si>
    <t>строка 20 графа 13 &gt;= строка 21 графа 13</t>
  </si>
  <si>
    <t>строка 06 графа 6 &gt;= строка 06 графа 7</t>
  </si>
  <si>
    <t>строка 09 графа 6 &gt;= строка 09 графа 7</t>
  </si>
  <si>
    <t>строка 10 графа 6 &gt;= строка 10 графа 7</t>
  </si>
  <si>
    <t>строка 11 графа 6 &gt;= строка 11 графа 7</t>
  </si>
  <si>
    <t>строка 15 графа 6 &gt;= строка 15 графа 7</t>
  </si>
  <si>
    <t>строка 01 графа 3 &gt;= строка 01 графа 6</t>
  </si>
  <si>
    <t>строка 02 графа 3 &gt;= строка 02 графа 6</t>
  </si>
  <si>
    <t>строка 03 графа 3 &gt;= строка 03 графа 6</t>
  </si>
  <si>
    <t>строка 05 графа 3 &gt;= строка 05 графа 6</t>
  </si>
  <si>
    <t>строка 06 графа 3 &gt;= строка 06 графа 6</t>
  </si>
  <si>
    <t>строка 07 графа 3 &gt;= строка 07 графа 6</t>
  </si>
  <si>
    <t>строка 08 графа 3 &gt;= строка 08 графа 6</t>
  </si>
  <si>
    <t>строка 09 графа 3 &gt;= строка 09 графа 6</t>
  </si>
  <si>
    <t>строка 10 графа 3 &gt;= строка 10 графа 6</t>
  </si>
  <si>
    <t>строка 11 графа 3 &gt;= строка 11 графа 6</t>
  </si>
  <si>
    <t>строка 12 графа 3 &gt;= строка 12 графа 6</t>
  </si>
  <si>
    <t>строка 13 графа 3 &gt;= строка 13 графа 6</t>
  </si>
  <si>
    <t>строка 14 графа 3 &gt;= строка 14 графа 6</t>
  </si>
  <si>
    <t>строка 15 графа 3 &gt;= строка 15 графа 6</t>
  </si>
  <si>
    <t>строка 16 графа 3 &gt;= строка 16 графа 6</t>
  </si>
  <si>
    <t>строка 17 графа 3 &gt;= строка 17 графа 6</t>
  </si>
  <si>
    <t>строка 18 графа 3 &gt;= строка 18 графа 6</t>
  </si>
  <si>
    <t>строка 19 графа 3 &gt;= строка 19 графа 6</t>
  </si>
  <si>
    <t>строка 20 графа 3 &gt;= строка 20 графа 6</t>
  </si>
  <si>
    <t>строка 21 графа 3 &gt;= строка 21 графа 6</t>
  </si>
  <si>
    <t>строка 22 графа 3 &gt;= строка 22 графа 6</t>
  </si>
  <si>
    <t>строка 01 графа 3 &gt;= строка 01 графа 9</t>
  </si>
  <si>
    <t>строка 02 графа 3 &gt;= строка 02 графа 9</t>
  </si>
  <si>
    <t>строка 03 графа 3 &gt;= строка 03 графа 9</t>
  </si>
  <si>
    <t>строка 05 графа 3 &gt;= строка 05 графа 9</t>
  </si>
  <si>
    <t xml:space="preserve">            Новая Зеландия</t>
  </si>
  <si>
    <t xml:space="preserve">      детей, самовольно покидавших замещающие семьи в
      отчетном году</t>
  </si>
  <si>
    <t xml:space="preserve">      1-2 детей (без родных)</t>
  </si>
  <si>
    <t xml:space="preserve">      3-4 детей (без родных)</t>
  </si>
  <si>
    <t xml:space="preserve">            Исландия</t>
  </si>
  <si>
    <t>строка 01 графа 3 = сумма граф (4+5+6+7) по строке 01</t>
  </si>
  <si>
    <t>строка 02 графа 3 = сумма граф (4+5+6+7) по строке 02</t>
  </si>
  <si>
    <t>строка 03 графа 3 = сумма граф (4+5+6+7) по строке 03</t>
  </si>
  <si>
    <t>строка 04 графа 3 = сумма граф (4+5+6+7) по строке 04</t>
  </si>
  <si>
    <t>строка 05 графа 3 = сумма граф (4+5+6+7) по строке 05</t>
  </si>
  <si>
    <t>строка 06 графа 3 = сумма граф (4+5+6+7) по строке 06</t>
  </si>
  <si>
    <t>строка 07 графа 3 = сумма граф (4+5+6+7) по строке 07</t>
  </si>
  <si>
    <t>строка 08 графа 3 = сумма граф (4+5+6+7) по строке 08</t>
  </si>
  <si>
    <t>строка 09 графа 3 = сумма граф (4+5+6+7) по строке 09</t>
  </si>
  <si>
    <t>строка 10 графа 3 = сумма граф (4+5+6+7) по строке 10</t>
  </si>
  <si>
    <t>строка 11 графа 3 = сумма граф (4+5+6+7) по строке 11</t>
  </si>
  <si>
    <t>строка 12 графа 3 = сумма граф (4+5+6+7) по строке 12</t>
  </si>
  <si>
    <t>строка 13 графа 3 = сумма граф (4+5+6+7) по строке 13</t>
  </si>
  <si>
    <t>строка 14 графа 3 = сумма граф (4+5+6+7) по строке 14</t>
  </si>
  <si>
    <t>строка 15 графа 3 = сумма граф (4+5+6+7) по строке 15</t>
  </si>
  <si>
    <t>строка 16 графа 3 = сумма граф (4+5+6+7) по строке 16</t>
  </si>
  <si>
    <t>строка 17 графа 3 = сумма граф (4+5+6+7) по строке 17</t>
  </si>
  <si>
    <t>строка 18 графа 3 = сумма граф (4+5+6+7) по строке 18</t>
  </si>
  <si>
    <t>строка 19 графа 3 = сумма граф (4+5+6+7) по строке 19</t>
  </si>
  <si>
    <t>строка 20 графа 3 = сумма граф (4+5+6+7) по строке 20</t>
  </si>
  <si>
    <t>строка 21 графа 3 = сумма граф (4+5+6+7) по строке 21</t>
  </si>
  <si>
    <t>строка 22 графа 3 = сумма граф (4+5+6+7) по строке 22</t>
  </si>
  <si>
    <t xml:space="preserve">         из них (из стр.20):
            переданные на безвозмездную форму опеки (попечительства)</t>
  </si>
  <si>
    <t xml:space="preserve">                  на иные виды возмездной опеки (попечительства)</t>
  </si>
  <si>
    <t xml:space="preserve">      обучаются в профессиональных образовательных организациях и образовательных организациях
      высшего образования</t>
  </si>
  <si>
    <t>строка 05 графа 3 &gt;= строка 05 графа 8</t>
  </si>
  <si>
    <t>строка 06 графа 3 &gt;= строка 06 графа 8</t>
  </si>
  <si>
    <t>строка 07 графа 3 &gt;= строка 07 графа 8</t>
  </si>
  <si>
    <t>строка 08 графа 3 &gt;= строка 08 графа 8</t>
  </si>
  <si>
    <t>строка 09 графа 3 &gt;= строка 09 графа 8</t>
  </si>
  <si>
    <t>строка 10 графа 3 &gt;= строка 10 графа 8</t>
  </si>
  <si>
    <t>строка 11 графа 3 &gt;= строка 11 графа 8</t>
  </si>
  <si>
    <t>строка 12 графа 3 &gt;= строка 12 графа 8</t>
  </si>
  <si>
    <t>строка 13 графа 3 &gt;= строка 13 графа 8</t>
  </si>
  <si>
    <t>строка 14 графа 3 &gt;= строка 14 графа 8</t>
  </si>
  <si>
    <t>строка 15 графа 3 &gt;= строка 15 графа 8</t>
  </si>
  <si>
    <t>строка 16 графа 3 &gt;= строка 16 графа 8</t>
  </si>
  <si>
    <t>строка 17 графа 3 &gt;= строка 17 графа 8</t>
  </si>
  <si>
    <t>строка 18 графа 3 &gt;= строка 18 графа 8</t>
  </si>
  <si>
    <t>строка 19 графа 3 &gt;= строка 19 графа 8</t>
  </si>
  <si>
    <t>строка 20 графа 3 &gt;= строка 20 графа 8</t>
  </si>
  <si>
    <t>строка 21 графа 3 &gt;= строка 21 графа 8</t>
  </si>
  <si>
    <t>строка 22 графа 3 &gt;= строка 22 графа 8</t>
  </si>
  <si>
    <t>строка 23 графа 3 &gt;= строка 23 графа 8</t>
  </si>
  <si>
    <t>строка 24 графа 3 &gt;= строка 24 графа 8</t>
  </si>
  <si>
    <t>строка 25 графа 3 &gt;= строка 25 графа 8</t>
  </si>
  <si>
    <t>строка 26 графа 3 &gt;= строка 26 графа 8</t>
  </si>
  <si>
    <t>Должностное лицо, ответственное за предоставление статистической информации (лицо, уполномоченное предоставлять статистическую информацию от имени</t>
  </si>
  <si>
    <t xml:space="preserve"> юридического лица)</t>
  </si>
  <si>
    <t xml:space="preserve">   из них (из стр. 06):
      численность специалистов, работающих в данной сфере более 5 лет</t>
  </si>
  <si>
    <t xml:space="preserve">      численность специалистов, работающих в данной сфере от 3 до 5 лет</t>
  </si>
  <si>
    <t xml:space="preserve">      численность специалистов, работающих в данной сфере от 1 года до 3 лет</t>
  </si>
  <si>
    <t xml:space="preserve">      численность специалистов, работающих в данной сфере менее 1 года</t>
  </si>
  <si>
    <t xml:space="preserve">   из них (из стр. 11):
      по выявлению несовершеннолетних, нуждающихся в установлении над ними опеки или попечительства</t>
  </si>
  <si>
    <t xml:space="preserve">      оба указанных полномочия</t>
  </si>
  <si>
    <t xml:space="preserve">      по подбору и подготовке граждан, выразивших желание стать опекунами или попечителями либо принять детей,
      оставшихся без попечения родителей, в семью на воспитание в иных установленных семейным законодательством формах</t>
  </si>
  <si>
    <t xml:space="preserve">   из них (из стр. 15):
      организаций для детей-сирот и детей, оставшихся без попечения родителей</t>
  </si>
  <si>
    <t xml:space="preserve">            по истечении установленного срока  усыновлены предварительным опекуном (попечителем)</t>
  </si>
  <si>
    <t>Численность детей, оставшихся без попечения родителей, находящихся на воспитании в семьях</t>
  </si>
  <si>
    <t>строка 02 графа 3 &gt;= строка 02 графа 4</t>
  </si>
  <si>
    <t>строка 03 графа 3 &gt;= строка 03 графа 4</t>
  </si>
  <si>
    <t>строка 04 графа 3 &gt;= строка 04 графа 4</t>
  </si>
  <si>
    <t>строка 05 графа 3 &gt;= строка 05 графа 4</t>
  </si>
  <si>
    <t>строка 06 графа 3 &gt;= строка 06 графа 4</t>
  </si>
  <si>
    <t>строка 07 графа 3 &gt;= строка 07 графа 4</t>
  </si>
  <si>
    <t>строка 08 графа 3 &gt;= строка 08 графа 4</t>
  </si>
  <si>
    <t>строка 09 графа 3 &gt;= строка 09 графа 4</t>
  </si>
  <si>
    <t>строка 10 графа 3 &gt;= строка 10 графа 4</t>
  </si>
  <si>
    <t>строка 11 графа 3 &gt;= строка 11 графа 4</t>
  </si>
  <si>
    <t>строка 12 графа 3 &gt;= строка 12 графа 4</t>
  </si>
  <si>
    <t>строка 13 графа 3 &gt;= строка 13 графа 4</t>
  </si>
  <si>
    <t>строка 14 графа 3 &gt;= строка 14 графа 4</t>
  </si>
  <si>
    <t>строка 15 графа 3 &gt;= строка 15 графа 4</t>
  </si>
  <si>
    <t>строка 16 графа 3 &gt;= строка 16 графа 4</t>
  </si>
  <si>
    <t>строка 17 графа 3 &gt;= строка 17 графа 4</t>
  </si>
  <si>
    <t>строка 18 графа 3 &gt;= строка 18 графа 4</t>
  </si>
  <si>
    <t>строка 19 графа 3 &gt;= строка 19 графа 4</t>
  </si>
  <si>
    <t>строка 20 графа 3 &gt;= строка 20 графа 4</t>
  </si>
  <si>
    <t>строка 21 графа 3 &gt;= строка 21 графа 4</t>
  </si>
  <si>
    <t>строка 22 графа 3 &gt;= строка 22 графа 4</t>
  </si>
  <si>
    <t>строка 01 графа 3 &gt;= строка 01 графа 5</t>
  </si>
  <si>
    <t>строка 02 графа 3 &gt;= строка 02 графа 5</t>
  </si>
  <si>
    <t>строка 03 графа 3 &gt;= строка 03 графа 5</t>
  </si>
  <si>
    <t>строка 04 графа 3 &gt;= строка 04 графа 5</t>
  </si>
  <si>
    <t>строка 05 графа 3 &gt;= строка 05 графа 5</t>
  </si>
  <si>
    <t>строка 06 графа 3 &gt;= строка 06 графа 5</t>
  </si>
  <si>
    <t>строка 07 графа 3 &gt;= строка 07 графа 5</t>
  </si>
  <si>
    <t>строка 08 графа 3 &gt;= строка 08 графа 5</t>
  </si>
  <si>
    <t>строка 09 графа 3 &gt;= строка 09 графа 5</t>
  </si>
  <si>
    <t>строка 10 графа 3 &gt;= строка 10 графа 5</t>
  </si>
  <si>
    <t>строка 11 графа 3 &gt;= строка 11 графа 5</t>
  </si>
  <si>
    <t>строка 12 графа 3 &gt;= строка 12 графа 5</t>
  </si>
  <si>
    <t>строка 13 графа 3 &gt;= строка 13 графа 5</t>
  </si>
  <si>
    <t>строка 14 графа 3 &gt;= строка 14 графа 5</t>
  </si>
  <si>
    <t>строка 15 графа 3 &gt;= строка 15 графа 5</t>
  </si>
  <si>
    <t>строка 16 графа 3 &gt;= строка 16 графа 5</t>
  </si>
  <si>
    <t>строка 17 графа 3 &gt;= строка 17 графа 5</t>
  </si>
  <si>
    <t>строка 18 графа 3 &gt;= строка 18 графа 5</t>
  </si>
  <si>
    <t>строка 19 графа 3 &gt;= строка 19 графа 5</t>
  </si>
  <si>
    <t>строка 20 графа 3 &gt;= строка 20 графа 5</t>
  </si>
  <si>
    <t>строка 21 графа 3 &gt;= строка 21 графа 5</t>
  </si>
  <si>
    <t>строка 22 графа 3 &gt;= строка 22 графа 5</t>
  </si>
  <si>
    <t>строка 03 графа 6 &gt;= строка 03 графа 7</t>
  </si>
  <si>
    <t>строка 04 графа 6 &gt;= строка 04 графа 7</t>
  </si>
  <si>
    <t>строка 07 графа 6 &gt;= строка 07 графа 7</t>
  </si>
  <si>
    <t>строка 08 графа 6 &gt;= строка 08 графа 7</t>
  </si>
  <si>
    <t>строка 12 графа 6 &gt;= строка 12 графа 7</t>
  </si>
  <si>
    <t>строка 13 графа 6 &gt;= строка 13 графа 7</t>
  </si>
  <si>
    <t>Количество уполномоченных организаций, осуществляющих отдельные полномочия в сфере опеки и попечительства в порядке, установленном постановлением Правительства Российской Федерации от 18 мая 2009 г. № 423</t>
  </si>
  <si>
    <t>Раздел 1 строка 16 &gt;= Раздел 1 строка 18</t>
  </si>
  <si>
    <t>Раздел 1 строка 16 &gt;= Раздел 1 строка 17</t>
  </si>
  <si>
    <t>строка 40 графа 3 &gt;= строка 40 графа 5</t>
  </si>
  <si>
    <t>строка 41 графа 3 &gt;= строка 41 графа 5</t>
  </si>
  <si>
    <t>строка 42 графа 3 &gt;= строка 42 графа 5</t>
  </si>
  <si>
    <t>строка 43 графа 3 &gt;= строка 43 графа 5</t>
  </si>
  <si>
    <t>строка 44 графа 3 &gt;= строка 44 графа 5</t>
  </si>
  <si>
    <t>строка 44 графа 6 &gt;= строка 44 графа 7</t>
  </si>
  <si>
    <t>строка 40 графа 6 &gt;= строка 40 графа 7</t>
  </si>
  <si>
    <t>строка 41 графа 6 &gt;= строка 41 графа 7</t>
  </si>
  <si>
    <t>строка 42 графа 6 &gt;= строка 42 графа 7</t>
  </si>
  <si>
    <t>строка 43 графа 6 &gt;= строка 43 графа 7</t>
  </si>
  <si>
    <t>строка 40 графа 3 &gt;= сумма граф (4+5) по строке 40</t>
  </si>
  <si>
    <t>строка 41 графа 3 &gt;= сумма граф (4+5) по строке 41</t>
  </si>
  <si>
    <t>строка 42 графа 3 &gt;= сумма граф (4+5) по строке 42</t>
  </si>
  <si>
    <t>строка 43 графа 3 &gt;= сумма граф (4+5) по строке 43</t>
  </si>
  <si>
    <t>строка 44 графа 3 &gt;= сумма граф (4+5) по строке 44</t>
  </si>
  <si>
    <t>строка 01 графа 3 = сумма строк (02+03+04) графа 3</t>
  </si>
  <si>
    <t>строка 01 графа 5 = сумма строк (02+03+04) графа 5</t>
  </si>
  <si>
    <t>строка 01 графа 6 = сумма строк (02+03+04) графа 6</t>
  </si>
  <si>
    <t>строка 01 графа 7 = сумма строк (02+03+04) графа 7</t>
  </si>
  <si>
    <t>строка 05 графа 3 = сумма строк (06+07+08) графа 3</t>
  </si>
  <si>
    <t>строка 05 графа 4 = сумма строк (06+07+08) графа 4</t>
  </si>
  <si>
    <t>строка 05 графа 5 = сумма строк (06+07+08) графа 5</t>
  </si>
  <si>
    <t>строка 05 графа 6 = сумма строк (06+07+08) графа 6</t>
  </si>
  <si>
    <t>строка 05 графа 7 = сумма строк (06+07+08) графа 7</t>
  </si>
  <si>
    <t>строка 09 графа 3 = сумма строк (10+11+12) графа 3</t>
  </si>
  <si>
    <t>строка 09 графа 4 = сумма строк (10+11+12) графа 4</t>
  </si>
  <si>
    <t>строка 09 графа 5 = сумма строк (10+11+12) графа 5</t>
  </si>
  <si>
    <t>строка 09 графа 6 = сумма строк (10+11+12) графа 6</t>
  </si>
  <si>
    <t>строка 09 графа 7 = сумма строк (10+11+12) графа 7</t>
  </si>
  <si>
    <t>строка 13 графа 3 = сумма строк (14+15+16) графа 3</t>
  </si>
  <si>
    <t>строка 13 графа 4 = сумма строк (14+15+16) графа 4</t>
  </si>
  <si>
    <t>строка 13 графа 5 = сумма строк (14+15+16) графа 5</t>
  </si>
  <si>
    <t>строка 13 графа 6 = сумма строк (14+15+16) графа 6</t>
  </si>
  <si>
    <t>строка 13 графа 7 = сумма строк (14+15+16) графа 7</t>
  </si>
  <si>
    <t>строка 18 графа 7 = сумма строк (19+20+21) графа 7</t>
  </si>
  <si>
    <t>строка 18 графа 3 = сумма строк (19+20+21) графа 3</t>
  </si>
  <si>
    <t>строка 18 графа 4 = сумма строк (19+20+21) графа 4</t>
  </si>
  <si>
    <t>строка 18 графа 5 = сумма строк (19+20+21) графа 5</t>
  </si>
  <si>
    <t>строка 18 графа 6 = сумма строк (19+20+21) графа 6</t>
  </si>
  <si>
    <t>строка 23 графа 7 = сумма строк (24+25+26) графа 7</t>
  </si>
  <si>
    <t>строка 23 графа 3 = сумма строк (24+25+26) графа 3</t>
  </si>
  <si>
    <t>строка 23 графа 4 = сумма строк (24+25+26) графа 4</t>
  </si>
  <si>
    <t>строка 23 графа 5 = сумма строк (24+25+26) графа 5</t>
  </si>
  <si>
    <t>строка 23 графа 6 = сумма строк (24+25+26) графа 6</t>
  </si>
  <si>
    <t>строка 27 графа 7 = сумма строк (29+30+31) графа 7</t>
  </si>
  <si>
    <t>строка 27 графа 3 = сумма строк (29+30+31) графа 3</t>
  </si>
  <si>
    <t>строка 27 графа 4 = сумма строк (29+30+31) графа 4</t>
  </si>
  <si>
    <t>строка 05 графа 12 &gt;= строка 06 графа 12</t>
  </si>
  <si>
    <t>строка 05 графа 13 &gt;= строка 06 графа 13</t>
  </si>
  <si>
    <t>строка 05 графа 03 &gt;= строка 08 графа 03</t>
  </si>
  <si>
    <t>строка 05 графа 04 &gt;= строка 08 графа 04</t>
  </si>
  <si>
    <t>строка 05 графа 05 &gt;= строка 08 графа 05</t>
  </si>
  <si>
    <t>строка 05 графа 06 &gt;= строка 08 графа 06</t>
  </si>
  <si>
    <t>строка 05 графа 07 &gt;= строка 08 графа 07</t>
  </si>
  <si>
    <t>строка 05 графа 08 &gt;= строка 08 графа 08</t>
  </si>
  <si>
    <t>строка 05 графа 09 &gt;= строка 08 графа 09</t>
  </si>
  <si>
    <t>строка 05 графа 10 &gt;= строка 08 графа 10</t>
  </si>
  <si>
    <t>строка 05 графа 11 &gt;= строка 08 графа 11</t>
  </si>
  <si>
    <t>строка 05 графа 12 &gt;= строка 08 графа 12</t>
  </si>
  <si>
    <t>строка 05 графа 13 &gt;= строка 08 графа 13</t>
  </si>
  <si>
    <t>строка 05 графа 03 &gt;= строка 09 графа 03</t>
  </si>
  <si>
    <t>строка 05 графа 04 &gt;= строка 09 графа 04</t>
  </si>
  <si>
    <t>строка 05 графа 05 &gt;= строка 09 графа 05</t>
  </si>
  <si>
    <t>строка 05 графа 06 &gt;= строка 09 графа 06</t>
  </si>
  <si>
    <t>строка 05 графа 07 &gt;= строка 09 графа 07</t>
  </si>
  <si>
    <t>строка 05 графа 08 &gt;= строка 09 графа 08</t>
  </si>
  <si>
    <t>строка 05 графа 09 &gt;= строка 09 графа 09</t>
  </si>
  <si>
    <t>строка 05 графа 10 &gt;= строка 09 графа 10</t>
  </si>
  <si>
    <t>строка 05 графа 11 &gt;= строка 09 графа 11</t>
  </si>
  <si>
    <t>строка 05 графа 12 &gt;= строка 09 графа 12</t>
  </si>
  <si>
    <t>строка 05 графа 13 &gt;= строка 09 графа 13</t>
  </si>
  <si>
    <t>Численность усыновителей, опекунов, попечителей, приемных или патронатных родителей, привлеченных к уголовной ответственности за совершение преступлений в отношении детей, принятых ими на воспитание в семью</t>
  </si>
  <si>
    <t>T_Check</t>
  </si>
  <si>
    <t>ID_Form</t>
  </si>
  <si>
    <t>ID_Section</t>
  </si>
  <si>
    <t>ID_Rule</t>
  </si>
  <si>
    <t>ID_Check</t>
  </si>
  <si>
    <t>Name</t>
  </si>
  <si>
    <t>P_Left</t>
  </si>
  <si>
    <t>P_Right</t>
  </si>
  <si>
    <t>Result</t>
  </si>
  <si>
    <t xml:space="preserve">   Не указано наименование отчитывающейся организации</t>
  </si>
  <si>
    <t xml:space="preserve">   Не указан почтовый адрес</t>
  </si>
  <si>
    <t xml:space="preserve">   Не указан код ОКУД</t>
  </si>
  <si>
    <t xml:space="preserve">   Не указан код ОКПО</t>
  </si>
  <si>
    <t xml:space="preserve">   Не указана должность лица, ответственного за предоставление стат.информации</t>
  </si>
  <si>
    <t xml:space="preserve">   Не указаны ФИО, ответственного за предоставление стат.информации</t>
  </si>
  <si>
    <t xml:space="preserve">   Не указан номер контактного телефона</t>
  </si>
  <si>
    <t xml:space="preserve">   Не указана дата составления документа</t>
  </si>
  <si>
    <t>Раздел 1 строка 06 = Раздел 1 сумма строк  01 + 02</t>
  </si>
  <si>
    <t>Раздел 1 строка 02 &gt;= Раздел 1 строка 03</t>
  </si>
  <si>
    <t>Раздел 1 строка 02 &gt;= Раздел 1 строка 04</t>
  </si>
  <si>
    <t>Раздел 1 строка 02 &gt;= Раздел 1 строка 05</t>
  </si>
  <si>
    <t xml:space="preserve">   - органу исполнительной власти субъекта Российской Федерации, на который возложены
     функции по осуществлению опеки и попечительства над несовершеннолетними гражданами</t>
  </si>
  <si>
    <t>орган исполнительной власти субъекта Российской Федерации, на который возложены функции по осуществлению опеки и попечительства над несовершеннолетними гражданами, сводный отчет по субъекту Российской Федерации:</t>
  </si>
  <si>
    <t>строка 02 графа 3 &gt;= строка 02 графа 11</t>
  </si>
  <si>
    <t>строка 03 графа 3 &gt;= строка 03 графа 11</t>
  </si>
  <si>
    <t>строка 05 графа 3 &gt;= строка 05 графа 11</t>
  </si>
  <si>
    <t>строка 06 графа 3 &gt;= строка 06 графа 11</t>
  </si>
  <si>
    <t>строка 07 графа 3 &gt;= строка 07 графа 11</t>
  </si>
  <si>
    <t>строка 08 графа 3 &gt;= строка 08 графа 11</t>
  </si>
  <si>
    <t>строка 09 графа 3 &gt;= строка 09 графа 11</t>
  </si>
  <si>
    <t>строка 10 графа 3 &gt;= строка 10 графа 11</t>
  </si>
  <si>
    <t>строка 11 графа 3 &gt;= строка 11 графа 11</t>
  </si>
  <si>
    <t>строка 12 графа 3 &gt;= строка 12 графа 11</t>
  </si>
  <si>
    <t>строка 13 графа 3 &gt;= строка 13 графа 11</t>
  </si>
  <si>
    <t>строка 14 графа 3 &gt;= строка 14 графа 11</t>
  </si>
  <si>
    <t>строка 15 графа 3 &gt;= строка 15 графа 11</t>
  </si>
  <si>
    <t>строка 16 графа 3 &gt;= строка 16 графа 11</t>
  </si>
  <si>
    <t>строка 17 графа 3 &gt;= строка 17 графа 11</t>
  </si>
  <si>
    <t>строка 18 графа 3 &gt;= строка 18 графа 11</t>
  </si>
  <si>
    <t>строка 19 графа 3 &gt;= строка 19 графа 11</t>
  </si>
  <si>
    <t>строка 20 графа 3 &gt;= строка 20 графа 11</t>
  </si>
  <si>
    <t>строка 21 графа 3 &gt;= строка 21 графа 11</t>
  </si>
  <si>
    <t>строка 22 графа 3 &gt;= строка 22 графа 11</t>
  </si>
  <si>
    <t>строка 24 графа 3 &gt;= строка 24 графа 11</t>
  </si>
  <si>
    <t>из них
(из гр.12)
дети, на которых выплачива-ются денежные средства</t>
  </si>
  <si>
    <t xml:space="preserve">            погибли по вине усыновителей,опекунов,
            попечителей, приемных или патронатных родителей </t>
  </si>
  <si>
    <t>строка 05 графа 14 &gt;= строка 09 графа 14</t>
  </si>
  <si>
    <t xml:space="preserve">      медицинских организаций</t>
  </si>
  <si>
    <t xml:space="preserve">      некоммерческих организаций</t>
  </si>
  <si>
    <t xml:space="preserve">      иных организаций</t>
  </si>
  <si>
    <t>строка 01 графа 14 &gt;= строка 02 графа 14</t>
  </si>
  <si>
    <t>строка 05 графа 14 &gt;= строка 06 графа 14</t>
  </si>
  <si>
    <t>строка 05 графа 14 &gt;= строка 08 графа 14</t>
  </si>
  <si>
    <t>Численность детей, оставленных матерями (родителями) при рождении (из стр. 06)</t>
  </si>
  <si>
    <t>по договору
о патронат-
ной семье (в 
случаях, пре-
дусмотрен-
ных законами субъектов Российской Федерации)</t>
  </si>
  <si>
    <t>из них
(из гр.12)
иностран-
ными
гражданами</t>
  </si>
  <si>
    <t>Усыновленные (кроме усыновленных отчимами и мачехами) (чел)</t>
  </si>
  <si>
    <t>строка 23 графа 3 &gt;= строка 23 графа 6</t>
  </si>
  <si>
    <t>строка 26 графа 3 &gt;= строка 26 графа 6</t>
  </si>
  <si>
    <t>строка 28 графа 3 &gt;= строка 28 графа 6</t>
  </si>
  <si>
    <t>строка 23 графа 3 &gt;= строка 23 графа 7</t>
  </si>
  <si>
    <t>строка 26 графа 3 &gt;= строка 26 графа 7</t>
  </si>
  <si>
    <t>строка 28 графа 3 &gt;= строка 28 графа 7</t>
  </si>
  <si>
    <t>строка 23 графа 3 &gt;= строка 23 графа 9</t>
  </si>
  <si>
    <t>строка 26 графа 3 &gt;= строка 26 графа 9</t>
  </si>
  <si>
    <t>строка 28 графа 3 &gt;= строка 28 графа 9</t>
  </si>
  <si>
    <t>строка 23 графа 3 &gt;= строка 23 графа 10</t>
  </si>
  <si>
    <t>строка 26 графа 3 &gt;= строка 26 графа 10</t>
  </si>
  <si>
    <t>строка 28 графа 3 &gt;= строка 28 графа 10</t>
  </si>
  <si>
    <t>строка 20 графа 05 &gt;= строка 22 графа 05</t>
  </si>
  <si>
    <t>строка 20 графа 06 &gt;= строка 22 графа 06</t>
  </si>
  <si>
    <t>строка 20 графа 07 &gt;= строка 22 графа 07</t>
  </si>
  <si>
    <t>строка 20 графа 08 &gt;= строка 22 графа 08</t>
  </si>
  <si>
    <t>строка 20 графа 09 &gt;= строка 22 графа 09</t>
  </si>
  <si>
    <t>строка 20 графа 10 &gt;= строка 22 графа 10</t>
  </si>
  <si>
    <t>строка 20 графа 11 &gt;= строка 22 графа 11</t>
  </si>
  <si>
    <t>строка 35 графа 3 &gt;= строка 35 графа 5</t>
  </si>
  <si>
    <t>строка 36 графа 3 &gt;= строка 36 графа 5</t>
  </si>
  <si>
    <t>строка 37 графа 3 &gt;= строка 37 графа 5</t>
  </si>
  <si>
    <t>строка 38 графа 3 &gt;= строка 38 графа 5</t>
  </si>
  <si>
    <t>строка 39 графа 3 &gt;= строка 39 графа 5</t>
  </si>
  <si>
    <t>строка 34 графа 6 &gt;= строка 34 графа 7</t>
  </si>
  <si>
    <t>строка 35 графа 6 &gt;= строка 35 графа 7</t>
  </si>
  <si>
    <t>строка 36 графа 6 &gt;= строка 36 графа 7</t>
  </si>
  <si>
    <t>строка 37 графа 6 &gt;= строка 37 графа 7</t>
  </si>
  <si>
    <t>строка 38 графа 6 &gt;= строка 38 графа 7</t>
  </si>
  <si>
    <t>строка 39 графа 6 &gt;= строка 39 графа 7</t>
  </si>
  <si>
    <t>строка 34 графа 3 &gt;= сумма граф (4+5) по строке 34</t>
  </si>
  <si>
    <t>строка 35 графа 3 &gt;= сумма граф (4+5) по строке 35</t>
  </si>
  <si>
    <t>строка 36 графа 3 &gt;= сумма граф (4+5) по строке 36</t>
  </si>
  <si>
    <t>строка 37 графа 3 &gt;= сумма граф (4+5) по строке 37</t>
  </si>
  <si>
    <t>строка 38 графа 3 &gt;= сумма граф (4+5) по строке 38</t>
  </si>
  <si>
    <t>строка 39 графа 3 &gt;= сумма граф (4+5) по строке 39</t>
  </si>
  <si>
    <t>строка 07 &gt;= строка 08</t>
  </si>
  <si>
    <t>строка 14 &gt;= строка 15</t>
  </si>
  <si>
    <t>строка 21 = сумма строк (22+23+24+25+26+27)</t>
  </si>
  <si>
    <t>строка 36 &gt;= строка 37</t>
  </si>
  <si>
    <t>строка 29 &gt;= строка 30</t>
  </si>
  <si>
    <t>строка 29 &gt;= строка 31</t>
  </si>
  <si>
    <t>строка 29 &gt;= строка 32</t>
  </si>
  <si>
    <t>строка 29 &gt;= строка 33</t>
  </si>
  <si>
    <t>строка 29 &gt;= строка 34</t>
  </si>
  <si>
    <t>строка 29 &gt;= строка 35</t>
  </si>
  <si>
    <t>строка 29 &gt;= строка 36</t>
  </si>
  <si>
    <t>строка 05 &gt;= строка 06</t>
  </si>
  <si>
    <t>строка 07 &gt;= строка 09</t>
  </si>
  <si>
    <t>строка 07 &gt;= строка 10</t>
  </si>
  <si>
    <t>строка 07 &gt;= строка 11</t>
  </si>
  <si>
    <t>строка 07 &gt;= строка 12</t>
  </si>
  <si>
    <t>строка 07 &gt;= строка 13</t>
  </si>
  <si>
    <t>строка 14 &gt;= строка 16</t>
  </si>
  <si>
    <t>строка 14 &gt;= строка 17</t>
  </si>
  <si>
    <t>строка 06 графа 3 = сумма строк (07 + 08 + 09 + 10) графа 3</t>
  </si>
  <si>
    <t xml:space="preserve">строка 11 графа 3 = сумма строк (12 + 13 + 14)  графа 3 </t>
  </si>
  <si>
    <t>строка 15 графа 3 &gt;= строка 19 графа 3</t>
  </si>
  <si>
    <t>строка 15 графа 3 &gt;= строка 20 графа 3</t>
  </si>
  <si>
    <t>строка 15 графа 3 &gt;= строка 21 графа 3</t>
  </si>
  <si>
    <t>Численность детей, в защиту которых предъявлен иск в суд или предоставлены в суд заключения (сумма строк 22-27)</t>
  </si>
  <si>
    <t xml:space="preserve">   заболеванием хроническим алкоголизмом или наркоманией</t>
  </si>
  <si>
    <t xml:space="preserve">   злоупотреблением своими родительскими правами</t>
  </si>
  <si>
    <t xml:space="preserve">   из них (из стр. 14) вследствие:
      их поведения</t>
  </si>
  <si>
    <t xml:space="preserve">      психического расстройства или иного хронического заболевания</t>
  </si>
  <si>
    <t xml:space="preserve">      стечения тяжелых обстоятельств</t>
  </si>
  <si>
    <t xml:space="preserve">   в том числе (из стр. 21):
      о месте жительства детей</t>
  </si>
  <si>
    <t xml:space="preserve">   численность детей, оставшихся без попечения родителей (из стр. 21)</t>
  </si>
  <si>
    <t xml:space="preserve">   из них (из стр. 29):
      о выявлении детей, оставшихся без попечения родителей</t>
  </si>
  <si>
    <t xml:space="preserve">         из них (из стр. 36) от детей</t>
  </si>
  <si>
    <t xml:space="preserve">      лиц в возрасте от 23 лет и старше</t>
  </si>
  <si>
    <t xml:space="preserve">      обеспеченных жилыми помещениями на основании  вступивших в силу судебных решений</t>
  </si>
  <si>
    <t xml:space="preserve">      лиц из числа детей, оставшихся без попечения родителей, в возрасте от 18 до 23 лет</t>
  </si>
  <si>
    <t xml:space="preserve">   из них (из стр. 01) численность детей, у которых лишены родительских прав оба родителя или
   единственный родитель </t>
  </si>
  <si>
    <t xml:space="preserve">   из них (из стр. 03) численность детей, у которых ограничены в родительских правах оба родителя или
   единственный родитель </t>
  </si>
  <si>
    <t xml:space="preserve">   из них (из стр.05) детей, возвращенных родителям после проведения социально-реабилитационных
   мероприятий</t>
  </si>
  <si>
    <t>Раздел 4. Численность граждан, желающих принять ребенка на воспитание в свои семьи</t>
  </si>
  <si>
    <t>Всего за отчетный год</t>
  </si>
  <si>
    <t>Численность детей, родители которых лишены родительских прав</t>
  </si>
  <si>
    <t>Численность детей, родители которых ограничены в родительских правах</t>
  </si>
  <si>
    <t>Численность детей, отобранных у родителей при непосредственной угрозе жизни или здоровью детей</t>
  </si>
  <si>
    <t>Численность родителей, лишенных родительских прав</t>
  </si>
  <si>
    <t>Численность родителей, ограниченных в родительских правах</t>
  </si>
  <si>
    <t>Численность родителей, восстановленных в родительских правах</t>
  </si>
  <si>
    <t>Численность родителей, в отношении которых отменено ограничение родительских прав</t>
  </si>
  <si>
    <t>Численность приемных родителей, с которыми  досрочно расторгнуты договоры по инициативе органа опеки и попечительства по причине возникновения в приемной семье неблагоприятных условий для содержания, воспитания и образования ребенка (детей)</t>
  </si>
  <si>
    <t xml:space="preserve">      об участии в воспитании детей отдельно проживающих родителей</t>
  </si>
  <si>
    <t xml:space="preserve">      об общении с детьми бабушек, дедушек и других родственников</t>
  </si>
  <si>
    <t xml:space="preserve">      о защите прав детей на жилое помещение</t>
  </si>
  <si>
    <t xml:space="preserve">      о защите детей от жестокого обращения</t>
  </si>
  <si>
    <t xml:space="preserve">      о защите других личных и имущественных прав детей</t>
  </si>
  <si>
    <t xml:space="preserve">строка 02 сумма граф (5+7+8+9+10+11+12) = строка 03 сумма граф (5+7+8+9+10+11+12) </t>
  </si>
  <si>
    <t xml:space="preserve">строка 06 сумма граф (5+7+8+9+10+11+12) = строка 07 сумма граф (5+7+8+9+10+11+12) </t>
  </si>
  <si>
    <t xml:space="preserve">      из органов внутренних дел</t>
  </si>
  <si>
    <t xml:space="preserve">      от граждан</t>
  </si>
  <si>
    <t xml:space="preserve">   в том числе (из стр. 02):
      имеющих 1 специалиста по охране детства</t>
  </si>
  <si>
    <t xml:space="preserve">      имеющих более 1 специалиста по охране детства </t>
  </si>
  <si>
    <t xml:space="preserve">      не имеющих специалистов по охране детства</t>
  </si>
  <si>
    <t>Число семей, желающих принять ребенка на воспитание, которым в отчетном году было отказано в постановке на учет органами опеки и попечительства</t>
  </si>
  <si>
    <t>Число семей, желающих принять ребенка на воспитание, которым в отчетном году было отказано в постановке на учет региональным оператором</t>
  </si>
  <si>
    <t xml:space="preserve">            государства, входящие в СНГ</t>
  </si>
  <si>
    <t xml:space="preserve">            другие государства</t>
  </si>
  <si>
    <t>строка 06 графа 3 &gt;= строка 06 графа 9</t>
  </si>
  <si>
    <t>строка 07 графа 3 &gt;= строка 07 графа 9</t>
  </si>
  <si>
    <t>строка 08 графа 3 &gt;= строка 08 графа 9</t>
  </si>
  <si>
    <t>строка 09 графа 3 &gt;= строка 09 графа 9</t>
  </si>
  <si>
    <t>строка 10 графа 3 &gt;= строка 10 графа 9</t>
  </si>
  <si>
    <t>строка 11 графа 3 &gt;= строка 11 графа 9</t>
  </si>
  <si>
    <t>строка 12 графа 3 &gt;= строка 12 графа 9</t>
  </si>
  <si>
    <t>Всего
(сумма
гр. 4 - 7)</t>
  </si>
  <si>
    <t>Опекуны (попечители)</t>
  </si>
  <si>
    <t>Усыновители</t>
  </si>
  <si>
    <t>Приемные родители</t>
  </si>
  <si>
    <t>Патронатные родители (в соответствии с законами субъектов Российской Федерации)</t>
  </si>
  <si>
    <t>из них иностранные граждане (из гр. 6)</t>
  </si>
  <si>
    <t xml:space="preserve">   в региональном банке данных о детях</t>
  </si>
  <si>
    <t>(должность)</t>
  </si>
  <si>
    <t>(Ф.И.О.)</t>
  </si>
  <si>
    <t>(подпись)</t>
  </si>
  <si>
    <t>(номер контактного телефона)</t>
  </si>
  <si>
    <t>(дата составления документа)</t>
  </si>
  <si>
    <t>ФЕДЕРАЛЬНОЕ СТАТИСТИЧЕСКОЕ НАБЛЮДЕНИЕ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</si>
  <si>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</si>
  <si>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ВОЗМОЖНО ПРЕДОСТАВЛЕНИЕ В ЭЛЕКТРОННОМ ВИДЕ</t>
  </si>
  <si>
    <t>за</t>
  </si>
  <si>
    <t>год</t>
  </si>
  <si>
    <t>Предоставляют:</t>
  </si>
  <si>
    <t>Сроки предоставления</t>
  </si>
  <si>
    <t>Форма № 103-рик</t>
  </si>
  <si>
    <t>Наименование отчитывающейся организации</t>
  </si>
  <si>
    <t>Почтовый адрес</t>
  </si>
  <si>
    <t>Код формы по ОКУД</t>
  </si>
  <si>
    <t>Код</t>
  </si>
  <si>
    <t>отчитывающейся организации по ОКПО</t>
  </si>
  <si>
    <t>Код по ОКЕИ: человек – 792</t>
  </si>
  <si>
    <t>Раздел 3. Устройство детей на воспитание в семьи граждан</t>
  </si>
  <si>
    <t>Раздел 6. Наличие специалистов по охране детства</t>
  </si>
  <si>
    <t xml:space="preserve">      о выявлении детей, находящихся в обстановке, представляющей угрозу их
      жизни, здоровью или препятствующей их воспитанию</t>
  </si>
  <si>
    <t>СВЕДЕНИЯ О ВЫЯВЛЕНИИ И УСТРОЙСТВЕ ДЕТЕЙ-СИРОТ И ДЕТЕЙ, ОСТАВШИХСЯ БЕЗ ПОПЕЧЕНИЯ РОДИТЕЛЕЙ</t>
  </si>
  <si>
    <t xml:space="preserve">            переданные на возмездную форму опеки (попечительства)</t>
  </si>
  <si>
    <t>Годовая</t>
  </si>
  <si>
    <t xml:space="preserve">                  под опеку (попечительство) по договору о патронатной семье (патронате, патронатном
                  воспитании) в случаях, предусмотренных законами субъектов Российской Федерации</t>
  </si>
  <si>
    <t xml:space="preserve">      на усыновление (удочерение)</t>
  </si>
  <si>
    <t xml:space="preserve">      умерли</t>
  </si>
  <si>
    <t xml:space="preserve">      выбыли по иным основаниям</t>
  </si>
  <si>
    <t xml:space="preserve">      возвращены родителям</t>
  </si>
  <si>
    <t>Раздел 1. Учет и устройство детей в возрасте до 18 лет, оставшихся без попечения родителей</t>
  </si>
  <si>
    <t>Код по ОКЕИ: человек - 792</t>
  </si>
  <si>
    <t>Опекаемые (подопечные) (чел)</t>
  </si>
  <si>
    <t xml:space="preserve">из них (из гр. 3): </t>
  </si>
  <si>
    <t>посторон-ними гражданами</t>
  </si>
  <si>
    <t>добровольно переданные родителями по заявлению о назначении их ребенку опекуна (попечителя)</t>
  </si>
  <si>
    <t>дети, на ко-торых вып-лачиваются денежные средства</t>
  </si>
  <si>
    <t>по договору о приемной семье</t>
  </si>
  <si>
    <t>на иные виды возмездной опеки (попе-чительства)</t>
  </si>
  <si>
    <t xml:space="preserve">Состояло детей на воспитании в семьях на начало отчетного года </t>
  </si>
  <si>
    <t>Численность детей, которым дополнительно назначена выплата денежных средств в течение отчетного года</t>
  </si>
  <si>
    <t xml:space="preserve">Принято детей на воспитание в семьи  за отчетный год </t>
  </si>
  <si>
    <t>Численность детей, которым отменена выплата денежных средств без отмены опеки в течение отчетного года</t>
  </si>
  <si>
    <t>переданные на  безвоз-мездную форму опеки (попечи-тельства)</t>
  </si>
  <si>
    <t xml:space="preserve">   из них (стр. 01):
      в отношении которых прекращена та или иная
      форма семейного устройства за отчетный год</t>
  </si>
  <si>
    <t xml:space="preserve">      принято на другую форму семейного устройства
      за отчетный год</t>
  </si>
  <si>
    <t xml:space="preserve">      под предварительную опеку (попечительство)</t>
  </si>
  <si>
    <t xml:space="preserve">         из них (из стр.12):
            находятся под предварительной опекой на конец отчетного года</t>
  </si>
  <si>
    <t xml:space="preserve">            по истечении установленного срока были помещены под надзор в организацию для детей-сирот</t>
  </si>
  <si>
    <t xml:space="preserve">            по истечении установленного срока переданы на безвозмездную форму опеки (попечительства)
            в семью предварительного опекуна</t>
  </si>
  <si>
    <t xml:space="preserve">            по истечении установленного срока переданы на возмездную форму опеки (попечительства)
            в семью предварительного опекуна</t>
  </si>
  <si>
    <t xml:space="preserve">               в том числе (из стр.16):
                  в приемную семью</t>
  </si>
  <si>
    <t xml:space="preserve">                  в патронатную семью</t>
  </si>
  <si>
    <t xml:space="preserve">               в том числе (из стр.22):
                  под опеку (попечительство) по договору о приемной семье</t>
  </si>
  <si>
    <t>Численность детей, оставшихся без попечения родителей, и лиц из их числа, включая лиц в возрасте от 23 лет и старше, состоявших на учете на получение жилого помещения (всего на начало отчетного года)</t>
  </si>
  <si>
    <t>Численность детей, оставшихся без попечения родителей, и лиц из их числа, состоящих на учете на получение жилого помещения, включая лиц в возрасте от 23 лет и старше (всего на конец отчетного года)</t>
  </si>
  <si>
    <t xml:space="preserve">            лиц, не состоящих в браке</t>
  </si>
  <si>
    <t xml:space="preserve">         супружеских пар</t>
  </si>
  <si>
    <t>Число семей усыновителей на конец отчетного года (ед)</t>
  </si>
  <si>
    <t xml:space="preserve">   в них детей (без родных) (чел)</t>
  </si>
  <si>
    <t>в том числе (из гр. 3):</t>
  </si>
  <si>
    <t>в возрасте:</t>
  </si>
  <si>
    <t>до 1 года</t>
  </si>
  <si>
    <t>строка 05 графа 03 &gt;= строка 10 графа 03</t>
  </si>
  <si>
    <t>строка 05 графа 04 &gt;= строка 10 графа 04</t>
  </si>
  <si>
    <t>строка 05 графа 05 &gt;= строка 10 графа 05</t>
  </si>
  <si>
    <t>строка 05 графа 06 &gt;= строка 10 графа 06</t>
  </si>
  <si>
    <t>строка 05 графа 07 &gt;= строка 10 графа 07</t>
  </si>
  <si>
    <t>строка 05 графа 08 &gt;= строка 10 графа 08</t>
  </si>
  <si>
    <t>строка 05 графа 09 &gt;= строка 10 графа 09</t>
  </si>
  <si>
    <t>строка 05 графа 10 &gt;= строка 10 графа 10</t>
  </si>
  <si>
    <t>строка 05 графа 11 &gt;= строка 10 графа 11</t>
  </si>
  <si>
    <t>строка 05 графа 12 &gt;= строка 10 графа 12</t>
  </si>
  <si>
    <t>строка 05 графа 13 &gt;= строка 10 графа 13</t>
  </si>
  <si>
    <t>строка 05 графа 14 &gt;= строка 10 графа 14</t>
  </si>
  <si>
    <t>строка 41 = сумме строк 42+43+44 по графе 3</t>
  </si>
  <si>
    <t>строка 45 = сумме строк 46+47+48 по графе 3</t>
  </si>
  <si>
    <t>строка 08 графа 3 = сумма строк (09-30) графа 3</t>
  </si>
  <si>
    <t>строка 08 графа 4 = сумма строк (09-30) графа 4</t>
  </si>
  <si>
    <t>строка 08 графа 5 = сумма строк (09-30) графа 5</t>
  </si>
  <si>
    <t>строка 08 графа 6 = сумма строк (09-30) графа 6</t>
  </si>
  <si>
    <t>строка 08 графа 7 = сумма строк (09-30) графа 7</t>
  </si>
  <si>
    <t>строка 08 графа 8 = сумма строк (09-30) графа 8</t>
  </si>
  <si>
    <t>строка 08 графа 3 &gt;= строка 31 графа 3</t>
  </si>
  <si>
    <t>строка 08 графа 4 &gt;= строка 31 графа 4</t>
  </si>
  <si>
    <t>строка 08 графа 5 &gt;= строка 31 графа 5</t>
  </si>
  <si>
    <t>строка 08 графа 6 &gt;= строка 31 графа 6</t>
  </si>
  <si>
    <t>строка 08 графа 7 &gt;= строка 31 графа 7</t>
  </si>
  <si>
    <t>строка 08 графа 8 &gt;= строка 31 графа 8</t>
  </si>
  <si>
    <t>строка 17 графа 4 &gt;= строка 18 графа 4</t>
  </si>
  <si>
    <t>Численность детей, оставленных родителями в организациях по окончании срока пребывания (из стр. 06)</t>
  </si>
  <si>
    <t>Численность детей, родители которых находятся под стражей или отбывают наказания в виде лишения свободы  (из стр. 06)</t>
  </si>
  <si>
    <t xml:space="preserve">   из них (из стр. 44):
      переданы в семью на воспитание на конец отчетного года</t>
  </si>
  <si>
    <t xml:space="preserve">   из них (из стр. 47):
      переданы в семью на воспитание на конец отчетного года</t>
  </si>
  <si>
    <t xml:space="preserve">      помещены под надзор в организации для детей-сирот и детей, оставшихся без попечения родителей
       на конец отчетного года</t>
  </si>
  <si>
    <t xml:space="preserve">      помещены под надзор в организации для детей-сирот и
      детей, оставшихся без попечения родителей, за отчетный год</t>
  </si>
  <si>
    <t xml:space="preserve">      принято на ту или иную форму семейного устройства за
      отчетный год</t>
  </si>
  <si>
    <t xml:space="preserve">   из них (стр. 07):
      в отношении которых прекращена та или иная форма
      семейного устройства за отчетный год</t>
  </si>
  <si>
    <t xml:space="preserve">   из них (из стр. 07):
      прибывших из других регионов  </t>
  </si>
  <si>
    <t>Снято с учета детей, находящихся на воспитании в семьях, за отчетный год (сумма строк  17-21, 36,37)</t>
  </si>
  <si>
    <t xml:space="preserve">   из них (из стр. 16):
      по достижении совершеннолетия (18 лет)</t>
  </si>
  <si>
    <t xml:space="preserve">         из них (из стр. 21)
            в результате суицида</t>
  </si>
  <si>
    <t xml:space="preserve">            в связи с ненадлежащим выполнением усыновителями,
            опекунами, попечителями, приемными или патронатны-
            ми родителями обязанностей по воспитанию детей</t>
  </si>
  <si>
    <t xml:space="preserve">         из них (из стр. 24):
            по инициативе органа опеки и попечительства</t>
  </si>
  <si>
    <t xml:space="preserve">            в связи с нарушением усыновителями, опекунами,
            попечителями, приемными или патронатными
            родителями правил охраны имущества подопечного
            и (или) распоряжения его имуществом</t>
  </si>
  <si>
    <t xml:space="preserve">            в связи с заболеванием ребенка</t>
  </si>
  <si>
    <t xml:space="preserve">            временно в случае возникновения противоречий
            между интересами подопечного и интересами опекуна
            или попечителя </t>
  </si>
  <si>
    <t xml:space="preserve">            усыновителей, опекунов, попечителей, приемных
            родителей, прошедших подготовку </t>
  </si>
  <si>
    <t xml:space="preserve">            усыновителей, опекунов, попечителей, приемных
            родителей, прошедших психологическое обследование</t>
  </si>
  <si>
    <t xml:space="preserve">            в течение одного года с момента передачи ребенка на
            воспитание в семью</t>
  </si>
  <si>
    <t xml:space="preserve">            по истечении пяти лет и более с момента передачи
            ребенка на воспитание в семью</t>
  </si>
  <si>
    <t>Состоит детей на воспитании в семьях на конец отчетного года
(стр. 01 - стр. 02 + стр. 03 - стр. 04 + стр. 05 + стр. 06 + стр. 07 - стр. 08 + стр. 09 - стр. 10 + стр. 11 - стр. 16 - стр. 38)</t>
  </si>
  <si>
    <t xml:space="preserve">   из них (из стр. 39)
      детей-сирот</t>
  </si>
  <si>
    <t xml:space="preserve">   из них (из стр. 42) воспитывающих:
      5 и более  детей (без родных)</t>
  </si>
  <si>
    <t xml:space="preserve">   из них (из стр. 48) воспитывающих:
      5 и более  детей (без родных)</t>
  </si>
  <si>
    <t xml:space="preserve">   из них (из стр. 52) воспитывающих:
      5 и более  детей (без родных)</t>
  </si>
  <si>
    <t xml:space="preserve">   из них (из стр. 56) воспитывающих:
      5 и более  детей (без родных)</t>
  </si>
  <si>
    <t xml:space="preserve">   из них (из стр. 60) воспитывающих:
      5 и более  детей (без родных)</t>
  </si>
  <si>
    <t xml:space="preserve">            Монако</t>
  </si>
  <si>
    <t>Численность детей, выбывших к родителям из организаций для детей-сирот и детей, оставшихся без попечения родителей, в течение отчетного года</t>
  </si>
  <si>
    <t>Всего лиц, прошедших подготовку, в отчетном году, человек (сумма стр. 46 + стр. 47 + стр. 48 + стр. 49)</t>
  </si>
  <si>
    <t xml:space="preserve">   из них (из стр. 45):
      в супружеских парах</t>
  </si>
  <si>
    <t xml:space="preserve">      лиц, не состоящих в браке</t>
  </si>
  <si>
    <t xml:space="preserve">      лиц, желающих принять ребенка на воспитание в семью,
      с согласия другого супруга</t>
  </si>
  <si>
    <t xml:space="preserve">      лиц, совместно проживающих с лицами, выразившими
      желание принять ребенка на воспитание в семью</t>
  </si>
  <si>
    <t xml:space="preserve">      посторонних граждан</t>
  </si>
  <si>
    <t xml:space="preserve">   из них (из стр. 51):
      в супружеских парах</t>
  </si>
  <si>
    <t>Приказ Росстата:
Об утверждении формы 
от 11.12.2018 № 735
О внесении изменений (при наличии)
от  ___________ № ____
от  ___________ № ____</t>
  </si>
  <si>
    <t xml:space="preserve">      по договору о патронатной семье (патронате, патронатном
      воспитании) в случаях, предусмотренных законами субъектов
      Российской Федерации </t>
  </si>
  <si>
    <t xml:space="preserve">   в том числе (из стр. 06):
      гражданами Российской Федерации</t>
  </si>
  <si>
    <t xml:space="preserve">      иностранными гражданами</t>
  </si>
  <si>
    <t xml:space="preserve">            Италия</t>
  </si>
  <si>
    <t xml:space="preserve">            Испания</t>
  </si>
  <si>
    <t xml:space="preserve">            Франция</t>
  </si>
  <si>
    <t xml:space="preserve">            Германия</t>
  </si>
  <si>
    <t xml:space="preserve">            Ирландия</t>
  </si>
  <si>
    <t xml:space="preserve">            Великобритания</t>
  </si>
  <si>
    <t xml:space="preserve">            Швеция</t>
  </si>
  <si>
    <t xml:space="preserve">            Финляндия</t>
  </si>
  <si>
    <t xml:space="preserve">            Норвегия</t>
  </si>
  <si>
    <t>строка 03 графа 6 &gt;= строка 04 графа 6</t>
  </si>
  <si>
    <t>строка 03 графа 7 &gt;= строка 04 графа 7</t>
  </si>
  <si>
    <t>строка 15 графа 3 &gt;= строка 16 графа 3</t>
  </si>
  <si>
    <t>строка 15 графа 3 &gt;= строка 17 графа 3</t>
  </si>
  <si>
    <t>строка 01 графа 3 &gt;= строка 01 графа 4</t>
  </si>
  <si>
    <t xml:space="preserve">      принято на другую форму семейного устройства за
      отчетный год</t>
  </si>
  <si>
    <t xml:space="preserve">      выбыли к родителям</t>
  </si>
  <si>
    <t xml:space="preserve">      отменено решений о передаче ребенка на воспитание
      в семью</t>
  </si>
  <si>
    <t xml:space="preserve">            по причине жестокого обращения с детьми</t>
  </si>
  <si>
    <t xml:space="preserve">            по инициативе усыновителей, опекунов, попечителей,
            приемных или патронатных родителей</t>
  </si>
  <si>
    <t xml:space="preserve">      в связи с переменой места жительства</t>
  </si>
  <si>
    <t xml:space="preserve">      по иным основаниям</t>
  </si>
  <si>
    <t>Коды по ОКЕИ: единица - 642, человек – 792</t>
  </si>
  <si>
    <t>Число приемных семей  на конец отчетного года (ед)</t>
  </si>
  <si>
    <t>Число детских домов семейного типа на конец отчетного года (ед)</t>
  </si>
  <si>
    <t>Число патронатных семей на конец отчетного года (ед)</t>
  </si>
  <si>
    <t>Число семей, в которых обязанности по опеке и попечительству опекуном (попечителем) исполняются безвозмездно (ед)</t>
  </si>
  <si>
    <t>Число семей, в которых обязанности по опеке и попечительству опекуном (попечителем) исполняются на возмездных условиях (за исключением патронатных и приемных семей) на конец отчетного года (ед)</t>
  </si>
  <si>
    <t>Состояло на учете семей, желающих принять ребенка на воспитание в семью, на начало отчетного года:
   в органах опеки и попечительства</t>
  </si>
  <si>
    <t>Поставлено на учет семей, желающих принять ребенка на воспитание в семью, за отчетный год:
   в органах опеки и попечительства</t>
  </si>
  <si>
    <t>Снято с учета семей, желающих принять ребенка на воспитание в семью, за отчетный год:
   в органах опеки и попечительства</t>
  </si>
  <si>
    <t xml:space="preserve">      в том числе (из стр. 01):
         супружеских пар</t>
  </si>
  <si>
    <t xml:space="preserve">      в том числе (из стр. 05):
         супружеских пар</t>
  </si>
  <si>
    <t>Раздел 5. Защита прав детей в возрасте до 18 лет и лиц из числа детей,
оставшихся без попечения родителей</t>
  </si>
  <si>
    <t>Код по ОКЕИ: единица - 642, человек - 792</t>
  </si>
  <si>
    <t xml:space="preserve">      в возрасте до 7 лет</t>
  </si>
  <si>
    <t>Численность детей, состоявших на учете в региональном банке данных о детях, оставшихся без попечения
родителей, на начало отчетного года</t>
  </si>
  <si>
    <t>администрация г. Лесосибирска</t>
  </si>
  <si>
    <t>662547 г. Лесосибирск, ул. Мира,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</si>
</sst>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[$-F800]dddd\,\ mmmm\ dd\,\ yyyy"/>
    <numFmt numFmtId="166" formatCode="0000000"/>
  </numFmts>
  <fonts count="17" x14ac:knownFonts="1"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charset val="204"/>
    </font>
    <font>
      <sz val="12"/>
      <name val="Times New Roman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11"/>
      <name val="Times New Roman"/>
      <charset val="204"/>
    </font>
    <font>
      <b/>
      <sz val="8"/>
      <color indexed="81"/>
      <name val="Tahoma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3" fontId="2" fillId="2" borderId="1" xfId="0" applyNumberFormat="1" applyFont="1" applyFill="1" applyBorder="1" applyAlignment="1" applyProtection="1">
      <alignment horizontal="right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 indent="2"/>
    </xf>
    <xf numFmtId="0" fontId="1" fillId="0" borderId="1" xfId="0" applyFont="1" applyBorder="1" applyAlignment="1">
      <alignment horizontal="left" wrapText="1" indent="2"/>
    </xf>
    <xf numFmtId="0" fontId="1" fillId="0" borderId="1" xfId="0" applyFont="1" applyBorder="1" applyAlignment="1">
      <alignment horizontal="left" vertical="top" wrapText="1" indent="3"/>
    </xf>
    <xf numFmtId="0" fontId="1" fillId="0" borderId="1" xfId="0" applyFont="1" applyBorder="1" applyAlignment="1">
      <alignment horizontal="left" wrapText="1" indent="3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164" fontId="1" fillId="0" borderId="1" xfId="0" applyNumberFormat="1" applyFont="1" applyBorder="1" applyAlignment="1">
      <alignment horizont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top" wrapText="1"/>
    </xf>
    <xf numFmtId="0" fontId="0" fillId="0" borderId="0" xfId="0" applyAlignment="1" applyProtection="1"/>
    <xf numFmtId="0" fontId="0" fillId="0" borderId="0" xfId="0" applyProtection="1"/>
    <xf numFmtId="0" fontId="1" fillId="0" borderId="1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vertical="top" wrapText="1"/>
    </xf>
    <xf numFmtId="164" fontId="1" fillId="0" borderId="1" xfId="0" applyNumberFormat="1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wrapText="1"/>
    </xf>
    <xf numFmtId="0" fontId="1" fillId="0" borderId="1" xfId="0" applyFont="1" applyBorder="1" applyAlignment="1" applyProtection="1">
      <alignment horizontal="left" vertical="top" wrapText="1"/>
    </xf>
    <xf numFmtId="0" fontId="1" fillId="0" borderId="0" xfId="0" applyFont="1"/>
    <xf numFmtId="0" fontId="1" fillId="0" borderId="0" xfId="0" applyFont="1" applyBorder="1"/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1" fillId="0" borderId="0" xfId="0" applyFont="1" applyBorder="1" applyAlignment="1"/>
    <xf numFmtId="0" fontId="12" fillId="0" borderId="0" xfId="0" applyFont="1" applyBorder="1" applyAlignment="1">
      <alignment vertical="center"/>
    </xf>
    <xf numFmtId="0" fontId="1" fillId="0" borderId="3" xfId="0" applyFont="1" applyBorder="1"/>
    <xf numFmtId="0" fontId="11" fillId="0" borderId="0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0" fillId="0" borderId="0" xfId="0" applyNumberFormat="1"/>
    <xf numFmtId="3" fontId="1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 wrapText="1"/>
    </xf>
    <xf numFmtId="0" fontId="14" fillId="3" borderId="0" xfId="0" applyFont="1" applyFill="1" applyProtection="1">
      <protection hidden="1"/>
    </xf>
    <xf numFmtId="0" fontId="15" fillId="3" borderId="0" xfId="0" applyFont="1" applyFill="1" applyProtection="1">
      <protection hidden="1"/>
    </xf>
    <xf numFmtId="0" fontId="14" fillId="4" borderId="0" xfId="0" applyFont="1" applyFill="1" applyProtection="1">
      <protection hidden="1"/>
    </xf>
    <xf numFmtId="0" fontId="1" fillId="5" borderId="0" xfId="0" applyFont="1" applyFill="1"/>
    <xf numFmtId="3" fontId="1" fillId="5" borderId="0" xfId="0" applyNumberFormat="1" applyFont="1" applyFill="1"/>
    <xf numFmtId="0" fontId="16" fillId="3" borderId="0" xfId="0" applyFont="1" applyFill="1" applyProtection="1">
      <protection hidden="1"/>
    </xf>
    <xf numFmtId="0" fontId="0" fillId="3" borderId="0" xfId="0" applyFill="1"/>
    <xf numFmtId="0" fontId="5" fillId="4" borderId="0" xfId="0" applyFont="1" applyFill="1" applyProtection="1">
      <protection hidden="1"/>
    </xf>
    <xf numFmtId="0" fontId="5" fillId="0" borderId="0" xfId="0" applyFont="1"/>
    <xf numFmtId="0" fontId="15" fillId="0" borderId="0" xfId="0" applyFont="1"/>
    <xf numFmtId="0" fontId="1" fillId="0" borderId="0" xfId="0" applyFont="1" applyAlignment="1" applyProtection="1">
      <alignment horizontal="left" vertical="center"/>
    </xf>
    <xf numFmtId="14" fontId="0" fillId="0" borderId="0" xfId="0" applyNumberFormat="1"/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wrapText="1"/>
    </xf>
    <xf numFmtId="0" fontId="7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wrapText="1"/>
    </xf>
    <xf numFmtId="0" fontId="0" fillId="0" borderId="0" xfId="0" applyFill="1"/>
    <xf numFmtId="0" fontId="1" fillId="0" borderId="0" xfId="0" applyFont="1" applyFill="1"/>
    <xf numFmtId="0" fontId="15" fillId="0" borderId="0" xfId="0" applyFont="1" applyFill="1"/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0" fillId="0" borderId="0" xfId="0" applyAlignment="1" applyProtection="1">
      <alignment vertical="top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2" fillId="0" borderId="1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2" borderId="26" xfId="0" applyFont="1" applyFill="1" applyBorder="1" applyAlignment="1" applyProtection="1">
      <alignment vertical="center"/>
      <protection locked="0"/>
    </xf>
    <xf numFmtId="0" fontId="5" fillId="2" borderId="27" xfId="0" applyFont="1" applyFill="1" applyBorder="1" applyAlignment="1" applyProtection="1">
      <alignment vertical="center"/>
      <protection locked="0"/>
    </xf>
    <xf numFmtId="0" fontId="5" fillId="2" borderId="25" xfId="0" applyFont="1" applyFill="1" applyBorder="1" applyAlignment="1" applyProtection="1">
      <alignment vertical="center"/>
      <protection locked="0"/>
    </xf>
    <xf numFmtId="0" fontId="5" fillId="2" borderId="7" xfId="0" applyFont="1" applyFill="1" applyBorder="1" applyAlignment="1" applyProtection="1">
      <alignment vertical="center"/>
      <protection locked="0"/>
    </xf>
    <xf numFmtId="0" fontId="1" fillId="0" borderId="2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166" fontId="1" fillId="0" borderId="21" xfId="0" applyNumberFormat="1" applyFont="1" applyBorder="1" applyAlignment="1">
      <alignment horizontal="center" vertical="center"/>
    </xf>
    <xf numFmtId="166" fontId="1" fillId="0" borderId="22" xfId="0" applyNumberFormat="1" applyFont="1" applyBorder="1" applyAlignment="1">
      <alignment horizontal="center" vertical="center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1" fillId="0" borderId="8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5" xfId="0" applyBorder="1" applyAlignment="1">
      <alignment horizontal="right"/>
    </xf>
    <xf numFmtId="0" fontId="1" fillId="0" borderId="24" xfId="0" applyFont="1" applyBorder="1" applyAlignment="1" applyProtection="1">
      <alignment vertical="center" wrapText="1"/>
    </xf>
    <xf numFmtId="0" fontId="1" fillId="0" borderId="25" xfId="0" applyFont="1" applyBorder="1" applyAlignment="1" applyProtection="1">
      <alignment vertical="center" wrapText="1"/>
    </xf>
    <xf numFmtId="0" fontId="1" fillId="0" borderId="7" xfId="0" applyFont="1" applyBorder="1" applyAlignment="1" applyProtection="1">
      <alignment vertical="center" wrapText="1"/>
    </xf>
    <xf numFmtId="165" fontId="8" fillId="2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top"/>
    </xf>
    <xf numFmtId="0" fontId="1" fillId="0" borderId="0" xfId="0" applyFont="1" applyAlignment="1" applyProtection="1">
      <alignment horizontal="center" vertical="top" wrapText="1"/>
    </xf>
    <xf numFmtId="0" fontId="8" fillId="2" borderId="5" xfId="0" applyFont="1" applyFill="1" applyBorder="1" applyProtection="1">
      <protection locked="0"/>
    </xf>
    <xf numFmtId="0" fontId="0" fillId="0" borderId="0" xfId="0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0" fillId="0" borderId="5" xfId="0" applyBorder="1" applyAlignment="1" applyProtection="1">
      <alignment horizontal="right"/>
    </xf>
    <xf numFmtId="0" fontId="1" fillId="0" borderId="24" xfId="0" applyFont="1" applyBorder="1" applyAlignment="1" applyProtection="1">
      <alignment horizontal="left" vertical="center" wrapText="1"/>
    </xf>
    <xf numFmtId="0" fontId="1" fillId="0" borderId="25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24" xfId="0" applyFont="1" applyBorder="1" applyAlignment="1" applyProtection="1">
      <alignment horizontal="center" vertical="top" wrapText="1"/>
    </xf>
    <xf numFmtId="0" fontId="1" fillId="0" borderId="25" xfId="0" applyFont="1" applyBorder="1" applyAlignment="1" applyProtection="1">
      <alignment horizontal="center" vertical="top" wrapText="1"/>
    </xf>
    <xf numFmtId="0" fontId="1" fillId="0" borderId="7" xfId="0" applyFont="1" applyBorder="1" applyAlignment="1" applyProtection="1">
      <alignment horizontal="center" vertical="top" wrapText="1"/>
    </xf>
    <xf numFmtId="0" fontId="0" fillId="0" borderId="0" xfId="0" applyAlignment="1" applyProtection="1">
      <alignment horizontal="right" wrapText="1"/>
    </xf>
    <xf numFmtId="0" fontId="0" fillId="0" borderId="5" xfId="0" applyBorder="1" applyProtection="1"/>
    <xf numFmtId="0" fontId="0" fillId="0" borderId="26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ERMOLE~1\AppData\Local\Temp\_5OH0R9EKR\_5OH0R9EL5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ERMOLE~1\AppData\Local\Temp\_5OH0R9EKP\_5OH0R9EKQ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0</xdr:colOff>
      <xdr:row>30</xdr:row>
      <xdr:rowOff>187325</xdr:rowOff>
    </xdr:from>
    <xdr:to>
      <xdr:col>76</xdr:col>
      <xdr:colOff>38100</xdr:colOff>
      <xdr:row>36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51784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56350"/>
          <a:ext cx="4800600" cy="330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B\2009\&#1054;&#1064;-1\&#1050;&#1086;&#1087;&#1080;&#1103;%20osh1_clear.XL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Раздел 1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  <sheetName val="Раздел 9"/>
      <sheetName val="Раздел 10"/>
      <sheetName val="Раздел 11"/>
      <sheetName val="Раздел 12"/>
      <sheetName val="Раздел 13"/>
      <sheetName val="Раздел 14"/>
      <sheetName val="Раздел 15"/>
      <sheetName val="Раздел 16"/>
      <sheetName val="Раздел 17"/>
      <sheetName val="Раздел 18"/>
      <sheetName val="Флак"/>
      <sheetName val="Hi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D38"/>
  <sheetViews>
    <sheetView showGridLines="0" topLeftCell="A11" workbookViewId="0">
      <selection activeCell="X30" sqref="X30:CC30"/>
    </sheetView>
  </sheetViews>
  <sheetFormatPr defaultRowHeight="12.75" x14ac:dyDescent="0.2"/>
  <cols>
    <col min="1" max="82" width="2" style="32" customWidth="1"/>
    <col min="83" max="16384" width="9.33203125" style="32"/>
  </cols>
  <sheetData>
    <row r="1" spans="1:82" hidden="1" x14ac:dyDescent="0.2"/>
    <row r="2" spans="1:82" hidden="1" x14ac:dyDescent="0.2"/>
    <row r="3" spans="1:82" hidden="1" x14ac:dyDescent="0.2"/>
    <row r="4" spans="1:82" hidden="1" x14ac:dyDescent="0.2"/>
    <row r="5" spans="1:82" hidden="1" x14ac:dyDescent="0.2"/>
    <row r="6" spans="1:82" hidden="1" x14ac:dyDescent="0.2"/>
    <row r="7" spans="1:82" hidden="1" x14ac:dyDescent="0.2"/>
    <row r="8" spans="1:82" hidden="1" x14ac:dyDescent="0.2"/>
    <row r="9" spans="1:82" hidden="1" x14ac:dyDescent="0.2"/>
    <row r="10" spans="1:82" ht="13.5" hidden="1" thickBot="1" x14ac:dyDescent="0.25"/>
    <row r="11" spans="1:82" ht="19.5" customHeight="1" thickBot="1" x14ac:dyDescent="0.25">
      <c r="A11" s="33"/>
      <c r="B11" s="33"/>
      <c r="C11" s="33"/>
      <c r="D11" s="33"/>
      <c r="E11" s="33"/>
      <c r="F11" s="33"/>
      <c r="G11" s="34"/>
      <c r="H11" s="84" t="s">
        <v>1180</v>
      </c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6"/>
      <c r="BY11" s="34"/>
      <c r="BZ11" s="34"/>
      <c r="CA11" s="33"/>
      <c r="CB11" s="33"/>
      <c r="CC11" s="33"/>
      <c r="CD11" s="33"/>
    </row>
    <row r="12" spans="1:82" ht="15" customHeight="1" thickBot="1" x14ac:dyDescent="0.25">
      <c r="A12" s="33"/>
      <c r="B12" s="33"/>
      <c r="C12" s="33"/>
      <c r="D12" s="33"/>
      <c r="E12" s="33"/>
      <c r="F12" s="33"/>
      <c r="G12" s="34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34"/>
      <c r="BZ12" s="34"/>
      <c r="CA12" s="33"/>
      <c r="CB12" s="33"/>
      <c r="CC12" s="33"/>
      <c r="CD12" s="33"/>
    </row>
    <row r="13" spans="1:82" ht="20.100000000000001" customHeight="1" thickBot="1" x14ac:dyDescent="0.25">
      <c r="A13" s="33"/>
      <c r="B13" s="33"/>
      <c r="C13" s="33"/>
      <c r="D13" s="33"/>
      <c r="E13" s="33"/>
      <c r="F13" s="33"/>
      <c r="G13" s="64"/>
      <c r="H13" s="96" t="s">
        <v>633</v>
      </c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8"/>
      <c r="BY13" s="64"/>
      <c r="BZ13" s="64"/>
      <c r="CA13" s="33"/>
      <c r="CB13" s="33"/>
      <c r="CC13" s="33"/>
      <c r="CD13" s="33"/>
    </row>
    <row r="14" spans="1:82" ht="12" customHeight="1" thickBot="1" x14ac:dyDescent="0.25"/>
    <row r="15" spans="1:82" ht="39.950000000000003" customHeight="1" thickBot="1" x14ac:dyDescent="0.25">
      <c r="E15" s="87" t="s">
        <v>1181</v>
      </c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9"/>
    </row>
    <row r="16" spans="1:82" ht="14.1" customHeight="1" thickBot="1" x14ac:dyDescent="0.25"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</row>
    <row r="17" spans="1:82" ht="15" customHeight="1" thickBot="1" x14ac:dyDescent="0.25">
      <c r="E17" s="35"/>
      <c r="F17" s="35"/>
      <c r="G17" s="35"/>
      <c r="H17" s="35"/>
      <c r="I17" s="35"/>
      <c r="J17" s="35"/>
      <c r="K17" s="90" t="s">
        <v>1182</v>
      </c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2"/>
      <c r="BW17" s="35"/>
      <c r="BX17" s="35"/>
      <c r="BY17" s="35"/>
      <c r="BZ17" s="35"/>
      <c r="CA17" s="35"/>
    </row>
    <row r="18" spans="1:82" ht="13.5" thickBot="1" x14ac:dyDescent="0.25"/>
    <row r="19" spans="1:82" ht="15" customHeight="1" x14ac:dyDescent="0.2">
      <c r="K19" s="93" t="s">
        <v>1197</v>
      </c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5"/>
    </row>
    <row r="20" spans="1:82" ht="15" customHeight="1" thickBot="1" x14ac:dyDescent="0.25">
      <c r="K20" s="79" t="s">
        <v>1183</v>
      </c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1">
        <v>2019</v>
      </c>
      <c r="AP20" s="81"/>
      <c r="AQ20" s="81"/>
      <c r="AR20" s="82" t="s">
        <v>1184</v>
      </c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3"/>
    </row>
    <row r="21" spans="1:82" ht="12" customHeight="1" thickBot="1" x14ac:dyDescent="0.25"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7"/>
      <c r="AQ21" s="37"/>
      <c r="AR21" s="37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</row>
    <row r="22" spans="1:82" ht="15.75" thickBot="1" x14ac:dyDescent="0.3">
      <c r="A22" s="96" t="s">
        <v>1185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8"/>
      <c r="AV22" s="97" t="s">
        <v>1186</v>
      </c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100"/>
      <c r="BK22" s="38"/>
      <c r="BL22" s="39"/>
      <c r="BM22" s="39"/>
      <c r="BN22" s="39"/>
      <c r="BO22" s="101" t="s">
        <v>1187</v>
      </c>
      <c r="BP22" s="102"/>
      <c r="BQ22" s="102"/>
      <c r="BR22" s="102"/>
      <c r="BS22" s="102"/>
      <c r="BT22" s="102"/>
      <c r="BU22" s="102"/>
      <c r="BV22" s="102"/>
      <c r="BW22" s="102"/>
      <c r="BX22" s="102"/>
      <c r="BY22" s="102"/>
      <c r="BZ22" s="102"/>
      <c r="CA22" s="103"/>
      <c r="CB22" s="39"/>
      <c r="CC22" s="39"/>
      <c r="CD22" s="39"/>
    </row>
    <row r="23" spans="1:82" ht="50.1" customHeight="1" x14ac:dyDescent="0.2">
      <c r="A23" s="110" t="s">
        <v>497</v>
      </c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2"/>
      <c r="AV23" s="113" t="s">
        <v>631</v>
      </c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114"/>
      <c r="BK23" s="33"/>
      <c r="BL23" s="115" t="s">
        <v>1302</v>
      </c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</row>
    <row r="24" spans="1:82" ht="26.1" customHeight="1" x14ac:dyDescent="0.2">
      <c r="A24" s="116" t="s">
        <v>1023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8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40"/>
      <c r="BK24" s="33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41"/>
    </row>
    <row r="25" spans="1:82" ht="39.950000000000003" customHeight="1" thickBot="1" x14ac:dyDescent="0.25">
      <c r="A25" s="119" t="s">
        <v>1024</v>
      </c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1"/>
      <c r="AV25" s="107" t="s">
        <v>632</v>
      </c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9"/>
      <c r="BK25" s="33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41"/>
    </row>
    <row r="26" spans="1:82" ht="15.75" thickBot="1" x14ac:dyDescent="0.25">
      <c r="A26" s="104" t="s">
        <v>496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6"/>
      <c r="AV26" s="59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2"/>
      <c r="BK26" s="33"/>
      <c r="BL26" s="60"/>
      <c r="BM26" s="60"/>
      <c r="BN26" s="60"/>
      <c r="BO26" s="96" t="s">
        <v>1199</v>
      </c>
      <c r="BP26" s="97"/>
      <c r="BQ26" s="97"/>
      <c r="BR26" s="97"/>
      <c r="BS26" s="97"/>
      <c r="BT26" s="97"/>
      <c r="BU26" s="97"/>
      <c r="BV26" s="97"/>
      <c r="BW26" s="97"/>
      <c r="BX26" s="97"/>
      <c r="BY26" s="97"/>
      <c r="BZ26" s="98"/>
      <c r="CA26" s="60"/>
      <c r="CB26" s="60"/>
      <c r="CC26" s="60"/>
      <c r="CD26" s="41"/>
    </row>
    <row r="29" spans="1:82" ht="15.95" customHeight="1" x14ac:dyDescent="0.2">
      <c r="A29" s="122" t="s">
        <v>1188</v>
      </c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7" t="s">
        <v>1342</v>
      </c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  <c r="BR29" s="127"/>
      <c r="BS29" s="127"/>
      <c r="BT29" s="127"/>
      <c r="BU29" s="127"/>
      <c r="BV29" s="127"/>
      <c r="BW29" s="127"/>
      <c r="BX29" s="127"/>
      <c r="BY29" s="127"/>
      <c r="BZ29" s="127"/>
      <c r="CA29" s="127"/>
      <c r="CB29" s="127"/>
      <c r="CC29" s="128"/>
    </row>
    <row r="30" spans="1:82" ht="15.95" customHeight="1" thickBot="1" x14ac:dyDescent="0.25">
      <c r="A30" s="122" t="s">
        <v>1189</v>
      </c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4"/>
      <c r="W30" s="124"/>
      <c r="X30" s="125" t="s">
        <v>1343</v>
      </c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125"/>
      <c r="BD30" s="125"/>
      <c r="BE30" s="125"/>
      <c r="BF30" s="125"/>
      <c r="BG30" s="125"/>
      <c r="BH30" s="125"/>
      <c r="BI30" s="125"/>
      <c r="BJ30" s="125"/>
      <c r="BK30" s="125"/>
      <c r="BL30" s="125"/>
      <c r="BM30" s="125"/>
      <c r="BN30" s="125"/>
      <c r="BO30" s="125"/>
      <c r="BP30" s="125"/>
      <c r="BQ30" s="125"/>
      <c r="BR30" s="125"/>
      <c r="BS30" s="125"/>
      <c r="BT30" s="125"/>
      <c r="BU30" s="125"/>
      <c r="BV30" s="125"/>
      <c r="BW30" s="125"/>
      <c r="BX30" s="125"/>
      <c r="BY30" s="125"/>
      <c r="BZ30" s="125"/>
      <c r="CA30" s="125"/>
      <c r="CB30" s="125"/>
      <c r="CC30" s="126"/>
    </row>
    <row r="31" spans="1:82" ht="15.95" customHeight="1" thickBot="1" x14ac:dyDescent="0.25">
      <c r="A31" s="129" t="s">
        <v>1190</v>
      </c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30"/>
      <c r="V31" s="132" t="s">
        <v>1191</v>
      </c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3"/>
      <c r="AH31" s="133"/>
      <c r="AI31" s="133"/>
      <c r="AJ31" s="133"/>
      <c r="AK31" s="133"/>
      <c r="AL31" s="133"/>
      <c r="AM31" s="133"/>
      <c r="AN31" s="133"/>
      <c r="AO31" s="133"/>
      <c r="AP31" s="133"/>
      <c r="AQ31" s="133"/>
      <c r="AR31" s="133"/>
      <c r="AS31" s="133"/>
      <c r="AT31" s="133"/>
      <c r="AU31" s="133"/>
      <c r="AV31" s="133"/>
      <c r="AW31" s="133"/>
      <c r="AX31" s="133"/>
      <c r="AY31" s="133"/>
      <c r="AZ31" s="133"/>
      <c r="BA31" s="133"/>
      <c r="BB31" s="133"/>
      <c r="BC31" s="133"/>
      <c r="BD31" s="133"/>
      <c r="BE31" s="133"/>
      <c r="BF31" s="133"/>
      <c r="BG31" s="133"/>
      <c r="BH31" s="133"/>
      <c r="BI31" s="133"/>
      <c r="BJ31" s="133"/>
      <c r="BK31" s="133"/>
      <c r="BL31" s="133"/>
      <c r="BM31" s="133"/>
      <c r="BN31" s="133"/>
      <c r="BO31" s="133"/>
      <c r="BP31" s="133"/>
      <c r="BQ31" s="133"/>
      <c r="BR31" s="133"/>
      <c r="BS31" s="133"/>
      <c r="BT31" s="133"/>
      <c r="BU31" s="133"/>
      <c r="BV31" s="133"/>
      <c r="BW31" s="133"/>
      <c r="BX31" s="133"/>
      <c r="BY31" s="133"/>
      <c r="BZ31" s="133"/>
      <c r="CA31" s="133"/>
      <c r="CB31" s="133"/>
      <c r="CC31" s="134"/>
    </row>
    <row r="32" spans="1:82" x14ac:dyDescent="0.2">
      <c r="A32" s="131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5" t="s">
        <v>1192</v>
      </c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29"/>
      <c r="AO32" s="129"/>
      <c r="AP32" s="129"/>
      <c r="AQ32" s="129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129"/>
      <c r="BD32" s="129"/>
      <c r="BE32" s="129"/>
      <c r="BF32" s="129"/>
      <c r="BG32" s="129"/>
      <c r="BH32" s="129"/>
      <c r="BI32" s="129"/>
      <c r="BJ32" s="129"/>
      <c r="BK32" s="129"/>
      <c r="BL32" s="129"/>
      <c r="BM32" s="129"/>
      <c r="BN32" s="129"/>
      <c r="BO32" s="129"/>
      <c r="BP32" s="129"/>
      <c r="BQ32" s="129"/>
      <c r="BR32" s="129"/>
      <c r="BS32" s="129"/>
      <c r="BT32" s="129"/>
      <c r="BU32" s="129"/>
      <c r="BV32" s="129"/>
      <c r="BW32" s="129"/>
      <c r="BX32" s="129"/>
      <c r="BY32" s="129"/>
      <c r="BZ32" s="129"/>
      <c r="CA32" s="129"/>
      <c r="CB32" s="129"/>
      <c r="CC32" s="129"/>
    </row>
    <row r="33" spans="1:81" x14ac:dyDescent="0.2">
      <c r="A33" s="131"/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5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29"/>
      <c r="AT33" s="129"/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29"/>
      <c r="BI33" s="129"/>
      <c r="BJ33" s="129"/>
      <c r="BK33" s="129"/>
      <c r="BL33" s="129"/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29"/>
      <c r="BX33" s="129"/>
      <c r="BY33" s="129"/>
      <c r="BZ33" s="129"/>
      <c r="CA33" s="129"/>
      <c r="CB33" s="129"/>
      <c r="CC33" s="129"/>
    </row>
    <row r="34" spans="1:81" x14ac:dyDescent="0.2">
      <c r="A34" s="131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  <c r="BE34" s="131"/>
      <c r="BF34" s="131"/>
      <c r="BG34" s="131"/>
      <c r="BH34" s="131"/>
      <c r="BI34" s="131"/>
      <c r="BJ34" s="131"/>
      <c r="BK34" s="131"/>
      <c r="BL34" s="131"/>
      <c r="BM34" s="131"/>
      <c r="BN34" s="131"/>
      <c r="BO34" s="131"/>
      <c r="BP34" s="131"/>
      <c r="BQ34" s="131"/>
      <c r="BR34" s="131"/>
      <c r="BS34" s="131"/>
      <c r="BT34" s="131"/>
      <c r="BU34" s="131"/>
      <c r="BV34" s="131"/>
      <c r="BW34" s="131"/>
      <c r="BX34" s="131"/>
      <c r="BY34" s="131"/>
      <c r="BZ34" s="131"/>
      <c r="CA34" s="131"/>
      <c r="CB34" s="131"/>
      <c r="CC34" s="131"/>
    </row>
    <row r="35" spans="1:81" x14ac:dyDescent="0.2">
      <c r="A35" s="131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B35" s="131"/>
      <c r="BC35" s="131"/>
      <c r="BD35" s="131"/>
      <c r="BE35" s="131"/>
      <c r="BF35" s="131"/>
      <c r="BG35" s="131"/>
      <c r="BH35" s="131"/>
      <c r="BI35" s="131"/>
      <c r="BJ35" s="131"/>
      <c r="BK35" s="131"/>
      <c r="BL35" s="131"/>
      <c r="BM35" s="131"/>
      <c r="BN35" s="131"/>
      <c r="BO35" s="131"/>
      <c r="BP35" s="131"/>
      <c r="BQ35" s="131"/>
      <c r="BR35" s="131"/>
      <c r="BS35" s="131"/>
      <c r="BT35" s="131"/>
      <c r="BU35" s="131"/>
      <c r="BV35" s="131"/>
      <c r="BW35" s="131"/>
      <c r="BX35" s="131"/>
      <c r="BY35" s="131"/>
      <c r="BZ35" s="131"/>
      <c r="CA35" s="131"/>
      <c r="CB35" s="131"/>
      <c r="CC35" s="131"/>
    </row>
    <row r="36" spans="1:81" x14ac:dyDescent="0.2">
      <c r="A36" s="131"/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  <c r="BR36" s="131"/>
      <c r="BS36" s="131"/>
      <c r="BT36" s="131"/>
      <c r="BU36" s="131"/>
      <c r="BV36" s="131"/>
      <c r="BW36" s="131"/>
      <c r="BX36" s="131"/>
      <c r="BY36" s="131"/>
      <c r="BZ36" s="131"/>
      <c r="CA36" s="131"/>
      <c r="CB36" s="131"/>
      <c r="CC36" s="131"/>
    </row>
    <row r="37" spans="1:81" ht="13.5" thickBot="1" x14ac:dyDescent="0.25">
      <c r="A37" s="136">
        <v>1</v>
      </c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>
        <v>2</v>
      </c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  <c r="AN37" s="136"/>
      <c r="AO37" s="136"/>
      <c r="AP37" s="136">
        <v>3</v>
      </c>
      <c r="AQ37" s="136"/>
      <c r="AR37" s="136"/>
      <c r="AS37" s="136"/>
      <c r="AT37" s="136"/>
      <c r="AU37" s="136"/>
      <c r="AV37" s="136"/>
      <c r="AW37" s="136"/>
      <c r="AX37" s="136"/>
      <c r="AY37" s="136"/>
      <c r="AZ37" s="136"/>
      <c r="BA37" s="136"/>
      <c r="BB37" s="136"/>
      <c r="BC37" s="136"/>
      <c r="BD37" s="136"/>
      <c r="BE37" s="136"/>
      <c r="BF37" s="136"/>
      <c r="BG37" s="136"/>
      <c r="BH37" s="136"/>
      <c r="BI37" s="136"/>
      <c r="BJ37" s="136">
        <v>4</v>
      </c>
      <c r="BK37" s="136"/>
      <c r="BL37" s="136"/>
      <c r="BM37" s="136"/>
      <c r="BN37" s="136"/>
      <c r="BO37" s="136"/>
      <c r="BP37" s="136"/>
      <c r="BQ37" s="136"/>
      <c r="BR37" s="136"/>
      <c r="BS37" s="136"/>
      <c r="BT37" s="136"/>
      <c r="BU37" s="136"/>
      <c r="BV37" s="136"/>
      <c r="BW37" s="136"/>
      <c r="BX37" s="136"/>
      <c r="BY37" s="136"/>
      <c r="BZ37" s="136"/>
      <c r="CA37" s="136"/>
      <c r="CB37" s="136"/>
      <c r="CC37" s="136"/>
    </row>
    <row r="38" spans="1:81" ht="13.5" thickBot="1" x14ac:dyDescent="0.25">
      <c r="A38" s="137">
        <v>609542</v>
      </c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  <c r="AR38" s="139"/>
      <c r="AS38" s="139"/>
      <c r="AT38" s="139"/>
      <c r="AU38" s="139"/>
      <c r="AV38" s="139"/>
      <c r="AW38" s="139"/>
      <c r="AX38" s="139"/>
      <c r="AY38" s="139"/>
      <c r="AZ38" s="139"/>
      <c r="BA38" s="139"/>
      <c r="BB38" s="139"/>
      <c r="BC38" s="139"/>
      <c r="BD38" s="139"/>
      <c r="BE38" s="139"/>
      <c r="BF38" s="139"/>
      <c r="BG38" s="139"/>
      <c r="BH38" s="139"/>
      <c r="BI38" s="139"/>
      <c r="BJ38" s="139"/>
      <c r="BK38" s="139"/>
      <c r="BL38" s="139"/>
      <c r="BM38" s="139"/>
      <c r="BN38" s="139"/>
      <c r="BO38" s="139"/>
      <c r="BP38" s="139"/>
      <c r="BQ38" s="139"/>
      <c r="BR38" s="139"/>
      <c r="BS38" s="139"/>
      <c r="BT38" s="139"/>
      <c r="BU38" s="139"/>
      <c r="BV38" s="139"/>
      <c r="BW38" s="139"/>
      <c r="BX38" s="139"/>
      <c r="BY38" s="139"/>
      <c r="BZ38" s="139"/>
      <c r="CA38" s="139"/>
      <c r="CB38" s="139"/>
      <c r="CC38" s="140"/>
    </row>
  </sheetData>
  <sheetProtection password="A428" sheet="1" objects="1" scenarios="1" selectLockedCells="1"/>
  <mergeCells count="36">
    <mergeCell ref="A37:U37"/>
    <mergeCell ref="V37:AO37"/>
    <mergeCell ref="AP37:BI37"/>
    <mergeCell ref="BJ37:CC37"/>
    <mergeCell ref="A38:U38"/>
    <mergeCell ref="V38:AO38"/>
    <mergeCell ref="AP38:BI38"/>
    <mergeCell ref="BJ38:CC38"/>
    <mergeCell ref="A30:W30"/>
    <mergeCell ref="X30:CC30"/>
    <mergeCell ref="A29:W29"/>
    <mergeCell ref="X29:CC29"/>
    <mergeCell ref="A31:U36"/>
    <mergeCell ref="V31:CC31"/>
    <mergeCell ref="V32:AO36"/>
    <mergeCell ref="AP32:BI36"/>
    <mergeCell ref="BJ32:CC36"/>
    <mergeCell ref="A22:AU22"/>
    <mergeCell ref="AV22:BJ22"/>
    <mergeCell ref="BO22:CA22"/>
    <mergeCell ref="A26:AU26"/>
    <mergeCell ref="AV25:BJ25"/>
    <mergeCell ref="BO26:BZ26"/>
    <mergeCell ref="A23:AU23"/>
    <mergeCell ref="AV23:BJ23"/>
    <mergeCell ref="BL23:CC25"/>
    <mergeCell ref="A24:AU24"/>
    <mergeCell ref="A25:AU25"/>
    <mergeCell ref="K20:AN20"/>
    <mergeCell ref="AO20:AQ20"/>
    <mergeCell ref="AR20:BU20"/>
    <mergeCell ref="H11:BX11"/>
    <mergeCell ref="E15:CA15"/>
    <mergeCell ref="K17:BU17"/>
    <mergeCell ref="K19:BU19"/>
    <mergeCell ref="H13:BX13"/>
  </mergeCells>
  <phoneticPr fontId="3" type="noConversion"/>
  <dataValidations count="1">
    <dataValidation type="list" allowBlank="1" showInputMessage="1" showErrorMessage="1" sqref="AO20:AQ20">
      <formula1>"2015,2016,2017,2018,2019,2020"</formula1>
    </dataValidation>
  </dataValidations>
  <printOptions horizontalCentered="1"/>
  <pageMargins left="0.39370078740157483" right="0.39370078740157483" top="0.78740157480314965" bottom="0.39370078740157483" header="0" footer="0"/>
  <pageSetup paperSize="9" scale="95" orientation="landscape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P69"/>
  <sheetViews>
    <sheetView showGridLines="0" topLeftCell="A35" workbookViewId="0">
      <selection activeCell="P40" sqref="P40"/>
    </sheetView>
  </sheetViews>
  <sheetFormatPr defaultRowHeight="12.75" x14ac:dyDescent="0.2"/>
  <cols>
    <col min="1" max="1" width="100.83203125" customWidth="1"/>
    <col min="2" max="14" width="4" hidden="1" customWidth="1"/>
    <col min="15" max="15" width="7.5" bestFit="1" customWidth="1"/>
    <col min="16" max="16" width="17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41" t="s">
        <v>1205</v>
      </c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</row>
    <row r="18" spans="1:16" s="5" customFormat="1" x14ac:dyDescent="0.2">
      <c r="A18" s="142" t="s">
        <v>1206</v>
      </c>
      <c r="B18" s="142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</row>
    <row r="19" spans="1:16" ht="25.5" x14ac:dyDescent="0.2">
      <c r="A19" s="4" t="s">
        <v>475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483</v>
      </c>
      <c r="P19" s="4" t="s">
        <v>476</v>
      </c>
    </row>
    <row r="20" spans="1:16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1">
        <v>2</v>
      </c>
      <c r="P20" s="1">
        <v>3</v>
      </c>
    </row>
    <row r="21" spans="1:16" ht="15.75" x14ac:dyDescent="0.25">
      <c r="A21" s="3" t="s">
        <v>477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16">
        <v>1</v>
      </c>
      <c r="P21" s="6">
        <v>1</v>
      </c>
    </row>
    <row r="22" spans="1:16" ht="15.75" x14ac:dyDescent="0.25">
      <c r="A22" s="3" t="s">
        <v>478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16">
        <v>2</v>
      </c>
      <c r="P22" s="6">
        <v>82</v>
      </c>
    </row>
    <row r="23" spans="1:16" ht="25.5" x14ac:dyDescent="0.25">
      <c r="A23" s="3" t="s">
        <v>484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16">
        <v>3</v>
      </c>
      <c r="P23" s="6">
        <v>4</v>
      </c>
    </row>
    <row r="24" spans="1:16" ht="15.75" x14ac:dyDescent="0.25">
      <c r="A24" s="3" t="s">
        <v>1340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16">
        <v>4</v>
      </c>
      <c r="P24" s="6">
        <v>43</v>
      </c>
    </row>
    <row r="25" spans="1:16" ht="15.75" x14ac:dyDescent="0.25">
      <c r="A25" s="3" t="s">
        <v>485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16">
        <v>5</v>
      </c>
      <c r="P25" s="6">
        <v>41</v>
      </c>
    </row>
    <row r="26" spans="1:16" ht="15.75" x14ac:dyDescent="0.25">
      <c r="A26" s="3" t="s">
        <v>479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16">
        <v>6</v>
      </c>
      <c r="P26" s="6">
        <v>83</v>
      </c>
    </row>
    <row r="27" spans="1:16" ht="38.25" x14ac:dyDescent="0.25">
      <c r="A27" s="3" t="s">
        <v>486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16">
        <v>7</v>
      </c>
      <c r="P27" s="6">
        <v>15</v>
      </c>
    </row>
    <row r="28" spans="1:16" ht="15.75" x14ac:dyDescent="0.25">
      <c r="A28" s="3" t="s">
        <v>487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16">
        <v>8</v>
      </c>
      <c r="P28" s="6">
        <v>7</v>
      </c>
    </row>
    <row r="29" spans="1:16" ht="15.75" x14ac:dyDescent="0.25">
      <c r="A29" s="3" t="s">
        <v>488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16">
        <v>9</v>
      </c>
      <c r="P29" s="6">
        <v>0</v>
      </c>
    </row>
    <row r="30" spans="1:16" ht="15.75" x14ac:dyDescent="0.25">
      <c r="A30" s="3" t="s">
        <v>498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">
        <v>10</v>
      </c>
      <c r="P30" s="6">
        <v>0</v>
      </c>
    </row>
    <row r="31" spans="1:16" ht="15.75" x14ac:dyDescent="0.25">
      <c r="A31" s="3" t="s">
        <v>192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">
        <v>11</v>
      </c>
      <c r="P31" s="6">
        <v>0</v>
      </c>
    </row>
    <row r="32" spans="1:16" ht="15.75" x14ac:dyDescent="0.25">
      <c r="A32" s="3" t="s">
        <v>1221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">
        <v>12</v>
      </c>
      <c r="P32" s="6">
        <v>35</v>
      </c>
    </row>
    <row r="33" spans="1:16" ht="25.5" x14ac:dyDescent="0.25">
      <c r="A33" s="3" t="s">
        <v>1222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">
        <v>13</v>
      </c>
      <c r="P33" s="6">
        <v>19</v>
      </c>
    </row>
    <row r="34" spans="1:16" ht="15.75" x14ac:dyDescent="0.25">
      <c r="A34" s="3" t="s">
        <v>1223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1">
        <v>14</v>
      </c>
      <c r="P34" s="6">
        <v>1</v>
      </c>
    </row>
    <row r="35" spans="1:16" ht="25.5" customHeight="1" x14ac:dyDescent="0.25">
      <c r="A35" s="3" t="s">
        <v>1224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1">
        <v>15</v>
      </c>
      <c r="P35" s="6">
        <v>7</v>
      </c>
    </row>
    <row r="36" spans="1:16" ht="25.5" customHeight="1" x14ac:dyDescent="0.25">
      <c r="A36" s="3" t="s">
        <v>1225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1">
        <v>16</v>
      </c>
      <c r="P36" s="6">
        <v>4</v>
      </c>
    </row>
    <row r="37" spans="1:16" ht="25.5" x14ac:dyDescent="0.25">
      <c r="A37" s="3" t="s">
        <v>1226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1">
        <v>17</v>
      </c>
      <c r="P37" s="6">
        <v>4</v>
      </c>
    </row>
    <row r="38" spans="1:16" ht="15.75" x14ac:dyDescent="0.25">
      <c r="A38" s="3" t="s">
        <v>1227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1">
        <v>18</v>
      </c>
      <c r="P38" s="6">
        <v>0</v>
      </c>
    </row>
    <row r="39" spans="1:16" ht="15.75" customHeight="1" x14ac:dyDescent="0.25">
      <c r="A39" s="3" t="s">
        <v>876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">
        <v>19</v>
      </c>
      <c r="P39" s="6">
        <v>0</v>
      </c>
    </row>
    <row r="40" spans="1:16" ht="15.75" x14ac:dyDescent="0.25">
      <c r="A40" s="3" t="s">
        <v>193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">
        <v>20</v>
      </c>
      <c r="P40" s="6">
        <v>36</v>
      </c>
    </row>
    <row r="41" spans="1:16" ht="25.5" x14ac:dyDescent="0.25">
      <c r="A41" s="3" t="s">
        <v>841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">
        <v>21</v>
      </c>
      <c r="P41" s="6">
        <v>12</v>
      </c>
    </row>
    <row r="42" spans="1:16" ht="15.75" x14ac:dyDescent="0.25">
      <c r="A42" s="3" t="s">
        <v>1198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">
        <v>22</v>
      </c>
      <c r="P42" s="6">
        <v>24</v>
      </c>
    </row>
    <row r="43" spans="1:16" ht="25.5" x14ac:dyDescent="0.25">
      <c r="A43" s="3" t="s">
        <v>1228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1">
        <v>23</v>
      </c>
      <c r="P43" s="6">
        <v>24</v>
      </c>
    </row>
    <row r="44" spans="1:16" ht="25.5" x14ac:dyDescent="0.25">
      <c r="A44" s="3" t="s">
        <v>1200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1">
        <v>24</v>
      </c>
      <c r="P44" s="6">
        <v>0</v>
      </c>
    </row>
    <row r="45" spans="1:16" ht="15.75" x14ac:dyDescent="0.25">
      <c r="A45" s="3" t="s">
        <v>842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1">
        <v>25</v>
      </c>
      <c r="P45" s="6">
        <v>0</v>
      </c>
    </row>
    <row r="46" spans="1:16" ht="15.75" x14ac:dyDescent="0.25">
      <c r="A46" s="3" t="s">
        <v>1201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1">
        <v>26</v>
      </c>
      <c r="P46" s="6">
        <v>1</v>
      </c>
    </row>
    <row r="47" spans="1:16" ht="25.5" x14ac:dyDescent="0.25">
      <c r="A47" s="3" t="s">
        <v>843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1">
        <v>27</v>
      </c>
      <c r="P47" s="6">
        <v>0</v>
      </c>
    </row>
    <row r="48" spans="1:16" ht="15.75" x14ac:dyDescent="0.25">
      <c r="A48" s="3" t="s">
        <v>1204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1">
        <v>28</v>
      </c>
      <c r="P48" s="6">
        <v>0</v>
      </c>
    </row>
    <row r="49" spans="1:16" ht="15.75" x14ac:dyDescent="0.25">
      <c r="A49" s="3" t="s">
        <v>1202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1">
        <v>29</v>
      </c>
      <c r="P49" s="6">
        <v>0</v>
      </c>
    </row>
    <row r="50" spans="1:16" ht="15.75" x14ac:dyDescent="0.25">
      <c r="A50" s="3" t="s">
        <v>1203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1">
        <v>30</v>
      </c>
      <c r="P50" s="6">
        <v>4</v>
      </c>
    </row>
    <row r="51" spans="1:16" ht="25.5" x14ac:dyDescent="0.25">
      <c r="A51" s="3" t="s">
        <v>421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1">
        <v>31</v>
      </c>
      <c r="P51" s="6">
        <v>1</v>
      </c>
    </row>
    <row r="52" spans="1:16" ht="38.25" x14ac:dyDescent="0.25">
      <c r="A52" s="3" t="s">
        <v>422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1">
        <v>32</v>
      </c>
      <c r="P52" s="6">
        <v>1</v>
      </c>
    </row>
    <row r="53" spans="1:16" ht="26.1" customHeight="1" x14ac:dyDescent="0.25">
      <c r="A53" s="3" t="s">
        <v>1341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1">
        <v>33</v>
      </c>
      <c r="P53" s="6">
        <v>0</v>
      </c>
    </row>
    <row r="54" spans="1:16" ht="25.5" x14ac:dyDescent="0.25">
      <c r="A54" s="3" t="s">
        <v>481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1">
        <v>34</v>
      </c>
      <c r="P54" s="6">
        <v>0</v>
      </c>
    </row>
    <row r="55" spans="1:16" ht="25.5" x14ac:dyDescent="0.25">
      <c r="A55" s="3" t="s">
        <v>482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1">
        <v>35</v>
      </c>
      <c r="P55" s="6">
        <v>0</v>
      </c>
    </row>
    <row r="56" spans="1:16" ht="25.5" x14ac:dyDescent="0.25">
      <c r="A56" s="3" t="s">
        <v>423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1">
        <v>36</v>
      </c>
      <c r="P56" s="6">
        <v>0</v>
      </c>
    </row>
    <row r="57" spans="1:16" ht="25.5" x14ac:dyDescent="0.25">
      <c r="A57" s="3" t="s">
        <v>424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1">
        <v>37</v>
      </c>
      <c r="P57" s="6">
        <v>2</v>
      </c>
    </row>
    <row r="58" spans="1:16" ht="38.25" x14ac:dyDescent="0.25">
      <c r="A58" s="3" t="s">
        <v>425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1">
        <v>38</v>
      </c>
      <c r="P58" s="6">
        <v>0</v>
      </c>
    </row>
    <row r="59" spans="1:16" ht="25.5" x14ac:dyDescent="0.25">
      <c r="A59" s="3" t="s">
        <v>709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1">
        <v>39</v>
      </c>
      <c r="P59" s="6">
        <v>73</v>
      </c>
    </row>
    <row r="60" spans="1:16" ht="15.75" x14ac:dyDescent="0.25">
      <c r="A60" s="3" t="s">
        <v>877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1">
        <v>40</v>
      </c>
      <c r="P60" s="6">
        <v>419</v>
      </c>
    </row>
    <row r="61" spans="1:16" ht="15.75" x14ac:dyDescent="0.25">
      <c r="A61" s="3" t="s">
        <v>1055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1">
        <v>41</v>
      </c>
      <c r="P61" s="6">
        <v>2</v>
      </c>
    </row>
    <row r="62" spans="1:16" ht="25.5" x14ac:dyDescent="0.25">
      <c r="A62" s="3" t="s">
        <v>426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1">
        <v>42</v>
      </c>
      <c r="P62" s="6">
        <v>2</v>
      </c>
    </row>
    <row r="63" spans="1:16" ht="25.5" x14ac:dyDescent="0.25">
      <c r="A63" s="77" t="s">
        <v>427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1">
        <v>43</v>
      </c>
      <c r="P63" s="6">
        <v>0</v>
      </c>
    </row>
    <row r="64" spans="1:16" ht="15.75" customHeight="1" x14ac:dyDescent="0.25">
      <c r="A64" s="13" t="s">
        <v>1265</v>
      </c>
      <c r="B64" s="76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1">
        <v>44</v>
      </c>
      <c r="P64" s="6">
        <v>0</v>
      </c>
    </row>
    <row r="65" spans="1:16" ht="25.5" x14ac:dyDescent="0.25">
      <c r="A65" s="13" t="s">
        <v>1267</v>
      </c>
      <c r="B65" s="76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1">
        <v>45</v>
      </c>
      <c r="P65" s="6">
        <v>0</v>
      </c>
    </row>
    <row r="66" spans="1:16" ht="25.5" x14ac:dyDescent="0.25">
      <c r="A66" s="13" t="s">
        <v>427</v>
      </c>
      <c r="B66" s="76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1">
        <v>46</v>
      </c>
      <c r="P66" s="6">
        <v>0</v>
      </c>
    </row>
    <row r="67" spans="1:16" ht="25.5" x14ac:dyDescent="0.25">
      <c r="A67" s="13" t="s">
        <v>1266</v>
      </c>
      <c r="B67" s="76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1">
        <v>47</v>
      </c>
      <c r="P67" s="6">
        <v>7</v>
      </c>
    </row>
    <row r="68" spans="1:16" ht="25.5" x14ac:dyDescent="0.25">
      <c r="A68" s="13" t="s">
        <v>1268</v>
      </c>
      <c r="B68" s="76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1">
        <v>48</v>
      </c>
      <c r="P68" s="6">
        <v>6</v>
      </c>
    </row>
    <row r="69" spans="1:16" ht="25.5" x14ac:dyDescent="0.25">
      <c r="A69" s="13" t="s">
        <v>1269</v>
      </c>
      <c r="B69" s="76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1">
        <v>49</v>
      </c>
      <c r="P69" s="6">
        <v>1</v>
      </c>
    </row>
  </sheetData>
  <sheetProtection password="A428" sheet="1" objects="1" scenarios="1" selectLockedCells="1"/>
  <mergeCells count="2">
    <mergeCell ref="A17:P17"/>
    <mergeCell ref="A18:P18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6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79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A87"/>
  <sheetViews>
    <sheetView showGridLines="0" tabSelected="1" topLeftCell="A35" workbookViewId="0">
      <selection activeCell="P44" sqref="P44"/>
    </sheetView>
  </sheetViews>
  <sheetFormatPr defaultRowHeight="12.75" x14ac:dyDescent="0.2"/>
  <cols>
    <col min="1" max="1" width="62.33203125" customWidth="1"/>
    <col min="2" max="14" width="3.33203125" hidden="1" customWidth="1"/>
    <col min="15" max="15" width="7.5" bestFit="1" customWidth="1"/>
    <col min="16" max="16" width="13.83203125" customWidth="1"/>
    <col min="17" max="17" width="12.83203125" customWidth="1"/>
    <col min="18" max="19" width="13.83203125" customWidth="1"/>
    <col min="20" max="22" width="12.83203125" customWidth="1"/>
    <col min="23" max="27" width="13.83203125" customWidth="1"/>
  </cols>
  <sheetData>
    <row r="1" spans="1:27" ht="12.75" hidden="1" customHeight="1" x14ac:dyDescent="0.2">
      <c r="A1" s="144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</row>
    <row r="2" spans="1:27" ht="12.75" hidden="1" customHeight="1" x14ac:dyDescent="0.2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</row>
    <row r="3" spans="1:27" ht="12.75" hidden="1" customHeight="1" x14ac:dyDescent="0.2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</row>
    <row r="4" spans="1:27" ht="12.75" hidden="1" customHeight="1" x14ac:dyDescent="0.2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</row>
    <row r="5" spans="1:27" ht="12.75" hidden="1" customHeight="1" x14ac:dyDescent="0.2">
      <c r="A5" s="144"/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</row>
    <row r="6" spans="1:27" ht="12.75" hidden="1" customHeight="1" x14ac:dyDescent="0.2">
      <c r="A6" s="144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</row>
    <row r="7" spans="1:27" ht="12.75" hidden="1" customHeight="1" x14ac:dyDescent="0.2">
      <c r="A7" s="144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</row>
    <row r="8" spans="1:27" ht="12.75" hidden="1" customHeight="1" x14ac:dyDescent="0.2">
      <c r="A8" s="144"/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</row>
    <row r="9" spans="1:27" ht="12.75" hidden="1" customHeight="1" x14ac:dyDescent="0.2">
      <c r="A9" s="144"/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</row>
    <row r="10" spans="1:27" ht="12.75" hidden="1" customHeight="1" x14ac:dyDescent="0.2">
      <c r="A10" s="144"/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</row>
    <row r="11" spans="1:27" ht="12.75" hidden="1" customHeight="1" x14ac:dyDescent="0.2">
      <c r="A11" s="144"/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</row>
    <row r="12" spans="1:27" ht="12.75" hidden="1" customHeight="1" x14ac:dyDescent="0.2">
      <c r="A12" s="144"/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</row>
    <row r="13" spans="1:27" ht="12.75" hidden="1" customHeight="1" x14ac:dyDescent="0.2">
      <c r="A13" s="144"/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</row>
    <row r="14" spans="1:27" ht="20.100000000000001" customHeight="1" x14ac:dyDescent="0.2">
      <c r="A14" s="141" t="s">
        <v>191</v>
      </c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</row>
    <row r="15" spans="1:27" x14ac:dyDescent="0.2">
      <c r="A15" s="142" t="s">
        <v>1327</v>
      </c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</row>
    <row r="16" spans="1:27" ht="26.1" customHeight="1" x14ac:dyDescent="0.2">
      <c r="A16" s="143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143" t="s">
        <v>483</v>
      </c>
      <c r="P16" s="143" t="s">
        <v>1207</v>
      </c>
      <c r="Q16" s="143"/>
      <c r="R16" s="143"/>
      <c r="S16" s="143"/>
      <c r="T16" s="143"/>
      <c r="U16" s="143"/>
      <c r="V16" s="143"/>
      <c r="W16" s="143"/>
      <c r="X16" s="143"/>
      <c r="Y16" s="143" t="s">
        <v>1058</v>
      </c>
      <c r="Z16" s="143"/>
      <c r="AA16" s="143"/>
    </row>
    <row r="17" spans="1:27" ht="15" customHeight="1" x14ac:dyDescent="0.2">
      <c r="A17" s="14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143"/>
      <c r="P17" s="143" t="s">
        <v>476</v>
      </c>
      <c r="Q17" s="143" t="s">
        <v>1208</v>
      </c>
      <c r="R17" s="143"/>
      <c r="S17" s="143"/>
      <c r="T17" s="143"/>
      <c r="U17" s="143"/>
      <c r="V17" s="143"/>
      <c r="W17" s="143"/>
      <c r="X17" s="143"/>
      <c r="Y17" s="143" t="s">
        <v>476</v>
      </c>
      <c r="Z17" s="145" t="s">
        <v>1057</v>
      </c>
      <c r="AA17" s="143" t="s">
        <v>1046</v>
      </c>
    </row>
    <row r="18" spans="1:27" ht="26.1" customHeight="1" x14ac:dyDescent="0.2">
      <c r="A18" s="14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143"/>
      <c r="P18" s="143"/>
      <c r="Q18" s="143" t="s">
        <v>1209</v>
      </c>
      <c r="R18" s="143" t="s">
        <v>1210</v>
      </c>
      <c r="S18" s="145" t="s">
        <v>1211</v>
      </c>
      <c r="T18" s="143" t="s">
        <v>702</v>
      </c>
      <c r="U18" s="143" t="s">
        <v>1218</v>
      </c>
      <c r="V18" s="143" t="s">
        <v>480</v>
      </c>
      <c r="W18" s="143"/>
      <c r="X18" s="143"/>
      <c r="Y18" s="143"/>
      <c r="Z18" s="146"/>
      <c r="AA18" s="143"/>
    </row>
    <row r="19" spans="1:27" ht="118.5" customHeight="1" x14ac:dyDescent="0.2">
      <c r="A19" s="14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143"/>
      <c r="P19" s="143"/>
      <c r="Q19" s="143"/>
      <c r="R19" s="143"/>
      <c r="S19" s="135"/>
      <c r="T19" s="143"/>
      <c r="U19" s="143"/>
      <c r="V19" s="4" t="s">
        <v>1212</v>
      </c>
      <c r="W19" s="4" t="s">
        <v>1056</v>
      </c>
      <c r="X19" s="4" t="s">
        <v>1213</v>
      </c>
      <c r="Y19" s="143"/>
      <c r="Z19" s="135"/>
      <c r="AA19" s="143"/>
    </row>
    <row r="20" spans="1:27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  <c r="V20" s="2">
        <v>9</v>
      </c>
      <c r="W20" s="2">
        <v>10</v>
      </c>
      <c r="X20" s="2">
        <v>11</v>
      </c>
      <c r="Y20" s="2">
        <v>12</v>
      </c>
      <c r="Z20" s="2">
        <v>13</v>
      </c>
      <c r="AA20" s="2">
        <v>14</v>
      </c>
    </row>
    <row r="21" spans="1:27" ht="15.75" customHeight="1" x14ac:dyDescent="0.25">
      <c r="A21" s="13" t="s">
        <v>1214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16">
        <v>1</v>
      </c>
      <c r="P21" s="6">
        <v>423</v>
      </c>
      <c r="Q21" s="6">
        <v>218</v>
      </c>
      <c r="R21" s="6">
        <v>0</v>
      </c>
      <c r="S21" s="6">
        <v>422</v>
      </c>
      <c r="T21" s="6">
        <v>8</v>
      </c>
      <c r="U21" s="6">
        <v>191</v>
      </c>
      <c r="V21" s="6">
        <v>224</v>
      </c>
      <c r="W21" s="6">
        <v>0</v>
      </c>
      <c r="X21" s="6">
        <v>0</v>
      </c>
      <c r="Y21" s="6">
        <v>65</v>
      </c>
      <c r="Z21" s="6">
        <v>2</v>
      </c>
      <c r="AA21" s="6">
        <v>0</v>
      </c>
    </row>
    <row r="22" spans="1:27" ht="39.950000000000003" customHeight="1" x14ac:dyDescent="0.25">
      <c r="A22" s="3" t="s">
        <v>1219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16">
        <v>2</v>
      </c>
      <c r="P22" s="6">
        <v>17</v>
      </c>
      <c r="Q22" s="6">
        <v>7</v>
      </c>
      <c r="R22" s="6">
        <v>0</v>
      </c>
      <c r="S22" s="6">
        <v>17</v>
      </c>
      <c r="T22" s="6">
        <v>7</v>
      </c>
      <c r="U22" s="6">
        <v>7</v>
      </c>
      <c r="V22" s="6">
        <v>3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</row>
    <row r="23" spans="1:27" ht="25.5" x14ac:dyDescent="0.25">
      <c r="A23" s="3" t="s">
        <v>1220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16">
        <v>3</v>
      </c>
      <c r="P23" s="6">
        <v>15</v>
      </c>
      <c r="Q23" s="6">
        <v>5</v>
      </c>
      <c r="R23" s="6">
        <v>0</v>
      </c>
      <c r="S23" s="6">
        <v>15</v>
      </c>
      <c r="T23" s="6">
        <v>3</v>
      </c>
      <c r="U23" s="6">
        <v>3</v>
      </c>
      <c r="V23" s="6">
        <v>9</v>
      </c>
      <c r="W23" s="6">
        <v>0</v>
      </c>
      <c r="X23" s="6">
        <v>0</v>
      </c>
      <c r="Y23" s="6">
        <v>2</v>
      </c>
      <c r="Z23" s="6">
        <v>0</v>
      </c>
      <c r="AA23" s="6">
        <v>0</v>
      </c>
    </row>
    <row r="24" spans="1:27" ht="25.5" customHeight="1" x14ac:dyDescent="0.25">
      <c r="A24" s="3" t="s">
        <v>1270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16">
        <v>4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</row>
    <row r="25" spans="1:27" ht="25.5" x14ac:dyDescent="0.25">
      <c r="A25" s="3" t="s">
        <v>1271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16">
        <v>5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</row>
    <row r="26" spans="1:27" ht="25.5" x14ac:dyDescent="0.25">
      <c r="A26" s="13" t="s">
        <v>1215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16">
        <v>6</v>
      </c>
      <c r="P26" s="42"/>
      <c r="Q26" s="42"/>
      <c r="R26" s="42"/>
      <c r="S26" s="6">
        <v>1</v>
      </c>
      <c r="T26" s="42"/>
      <c r="U26" s="42"/>
      <c r="V26" s="42"/>
      <c r="W26" s="42"/>
      <c r="X26" s="42"/>
      <c r="Y26" s="42"/>
      <c r="Z26" s="42"/>
      <c r="AA26" s="6">
        <v>0</v>
      </c>
    </row>
    <row r="27" spans="1:27" ht="15.75" x14ac:dyDescent="0.25">
      <c r="A27" s="13" t="s">
        <v>1216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16">
        <v>7</v>
      </c>
      <c r="P27" s="6">
        <v>79</v>
      </c>
      <c r="Q27" s="6">
        <v>48</v>
      </c>
      <c r="R27" s="6">
        <v>0</v>
      </c>
      <c r="S27" s="6">
        <v>47</v>
      </c>
      <c r="T27" s="6">
        <v>36</v>
      </c>
      <c r="U27" s="6">
        <v>7</v>
      </c>
      <c r="V27" s="6">
        <v>36</v>
      </c>
      <c r="W27" s="6">
        <v>0</v>
      </c>
      <c r="X27" s="6">
        <v>0</v>
      </c>
      <c r="Y27" s="6">
        <v>1</v>
      </c>
      <c r="Z27" s="6">
        <v>0</v>
      </c>
      <c r="AA27" s="6">
        <v>0</v>
      </c>
    </row>
    <row r="28" spans="1:27" ht="38.25" x14ac:dyDescent="0.25">
      <c r="A28" s="3" t="s">
        <v>1272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16">
        <v>8</v>
      </c>
      <c r="P28" s="6">
        <v>14</v>
      </c>
      <c r="Q28" s="6">
        <v>2</v>
      </c>
      <c r="R28" s="6">
        <v>0</v>
      </c>
      <c r="S28" s="6">
        <v>14</v>
      </c>
      <c r="T28" s="6">
        <v>12</v>
      </c>
      <c r="U28" s="6">
        <v>0</v>
      </c>
      <c r="V28" s="6">
        <v>2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</row>
    <row r="29" spans="1:27" ht="25.5" x14ac:dyDescent="0.25">
      <c r="A29" s="3" t="s">
        <v>1320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16">
        <v>9</v>
      </c>
      <c r="P29" s="6">
        <v>14</v>
      </c>
      <c r="Q29" s="6">
        <v>2</v>
      </c>
      <c r="R29" s="6">
        <v>0</v>
      </c>
      <c r="S29" s="6">
        <v>14</v>
      </c>
      <c r="T29" s="6">
        <v>2</v>
      </c>
      <c r="U29" s="6">
        <v>8</v>
      </c>
      <c r="V29" s="6">
        <v>4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</row>
    <row r="30" spans="1:27" ht="25.5" customHeight="1" x14ac:dyDescent="0.25">
      <c r="A30" s="3" t="s">
        <v>1270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16">
        <v>10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</row>
    <row r="31" spans="1:27" ht="25.5" x14ac:dyDescent="0.25">
      <c r="A31" s="3" t="s">
        <v>1271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16">
        <v>11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</row>
    <row r="32" spans="1:27" ht="25.5" x14ac:dyDescent="0.25">
      <c r="A32" s="3" t="s">
        <v>1273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16">
        <v>12</v>
      </c>
      <c r="P32" s="6">
        <v>1</v>
      </c>
      <c r="Q32" s="6">
        <v>1</v>
      </c>
      <c r="R32" s="6">
        <v>0</v>
      </c>
      <c r="S32" s="6">
        <v>1</v>
      </c>
      <c r="T32" s="6">
        <v>0</v>
      </c>
      <c r="U32" s="6">
        <v>1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</row>
    <row r="33" spans="1:27" ht="15.75" x14ac:dyDescent="0.25">
      <c r="A33" s="3" t="s">
        <v>428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16">
        <v>13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</row>
    <row r="34" spans="1:27" ht="25.5" x14ac:dyDescent="0.25">
      <c r="A34" s="3" t="s">
        <v>429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16">
        <v>14</v>
      </c>
      <c r="P34" s="6">
        <v>3</v>
      </c>
      <c r="Q34" s="6">
        <v>2</v>
      </c>
      <c r="R34" s="6">
        <v>0</v>
      </c>
      <c r="S34" s="6">
        <v>3</v>
      </c>
      <c r="T34" s="6">
        <v>1</v>
      </c>
      <c r="U34" s="6">
        <v>1</v>
      </c>
      <c r="V34" s="6">
        <v>1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</row>
    <row r="35" spans="1:27" ht="25.5" x14ac:dyDescent="0.25">
      <c r="A35" s="3" t="s">
        <v>499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6">
        <v>15</v>
      </c>
      <c r="P35" s="6">
        <v>15</v>
      </c>
      <c r="Q35" s="6">
        <v>15</v>
      </c>
      <c r="R35" s="6">
        <v>0</v>
      </c>
      <c r="S35" s="6">
        <v>0</v>
      </c>
      <c r="T35" s="6">
        <v>0</v>
      </c>
      <c r="U35" s="6">
        <v>0</v>
      </c>
      <c r="V35" s="6">
        <v>15</v>
      </c>
      <c r="W35" s="6">
        <v>0</v>
      </c>
      <c r="X35" s="6">
        <v>0</v>
      </c>
      <c r="Y35" s="6">
        <v>1</v>
      </c>
      <c r="Z35" s="6">
        <v>0</v>
      </c>
      <c r="AA35" s="6">
        <v>0</v>
      </c>
    </row>
    <row r="36" spans="1:27" ht="30" customHeight="1" x14ac:dyDescent="0.25">
      <c r="A36" s="13" t="s">
        <v>1274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16">
        <v>16</v>
      </c>
      <c r="P36" s="6">
        <v>81</v>
      </c>
      <c r="Q36" s="6">
        <v>52</v>
      </c>
      <c r="R36" s="6">
        <v>0</v>
      </c>
      <c r="S36" s="6">
        <v>49</v>
      </c>
      <c r="T36" s="6">
        <v>6</v>
      </c>
      <c r="U36" s="6">
        <v>27</v>
      </c>
      <c r="V36" s="6">
        <v>48</v>
      </c>
      <c r="W36" s="6">
        <v>0</v>
      </c>
      <c r="X36" s="6">
        <v>0</v>
      </c>
      <c r="Y36" s="6">
        <v>1</v>
      </c>
      <c r="Z36" s="6">
        <v>1</v>
      </c>
      <c r="AA36" s="6">
        <v>0</v>
      </c>
    </row>
    <row r="37" spans="1:27" ht="25.5" x14ac:dyDescent="0.25">
      <c r="A37" s="3" t="s">
        <v>1275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16">
        <v>17</v>
      </c>
      <c r="P37" s="6">
        <v>38</v>
      </c>
      <c r="Q37" s="6">
        <v>17</v>
      </c>
      <c r="R37" s="6">
        <v>0</v>
      </c>
      <c r="S37" s="6">
        <v>38</v>
      </c>
      <c r="T37" s="6">
        <v>1</v>
      </c>
      <c r="U37" s="6">
        <v>20</v>
      </c>
      <c r="V37" s="6">
        <v>17</v>
      </c>
      <c r="W37" s="6">
        <v>0</v>
      </c>
      <c r="X37" s="6">
        <v>0</v>
      </c>
      <c r="Y37" s="6">
        <v>1</v>
      </c>
      <c r="Z37" s="6">
        <v>1</v>
      </c>
      <c r="AA37" s="6">
        <v>0</v>
      </c>
    </row>
    <row r="38" spans="1:27" ht="25.5" x14ac:dyDescent="0.25">
      <c r="A38" s="3" t="s">
        <v>500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16">
        <v>18</v>
      </c>
      <c r="P38" s="6">
        <v>6</v>
      </c>
      <c r="Q38" s="6">
        <v>3</v>
      </c>
      <c r="R38" s="6">
        <v>0</v>
      </c>
      <c r="S38" s="6">
        <v>6</v>
      </c>
      <c r="T38" s="6">
        <v>1</v>
      </c>
      <c r="U38" s="6">
        <v>2</v>
      </c>
      <c r="V38" s="6">
        <v>3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</row>
    <row r="39" spans="1:27" ht="51" x14ac:dyDescent="0.25">
      <c r="A39" s="3" t="s">
        <v>430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16">
        <v>19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</row>
    <row r="40" spans="1:27" ht="15.75" x14ac:dyDescent="0.25">
      <c r="A40" s="3" t="s">
        <v>1321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16">
        <v>20</v>
      </c>
      <c r="P40" s="6">
        <v>3</v>
      </c>
      <c r="Q40" s="6">
        <v>0</v>
      </c>
      <c r="R40" s="6">
        <v>0</v>
      </c>
      <c r="S40" s="6">
        <v>3</v>
      </c>
      <c r="T40" s="6">
        <v>0</v>
      </c>
      <c r="U40" s="6">
        <v>3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</row>
    <row r="41" spans="1:27" ht="15.75" x14ac:dyDescent="0.25">
      <c r="A41" s="3" t="s">
        <v>1202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16">
        <v>21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</row>
    <row r="42" spans="1:27" ht="25.5" x14ac:dyDescent="0.25">
      <c r="A42" s="3" t="s">
        <v>1276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6">
        <v>22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</row>
    <row r="43" spans="1:27" ht="25.5" x14ac:dyDescent="0.25">
      <c r="A43" s="3" t="s">
        <v>1047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6">
        <v>23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</row>
    <row r="44" spans="1:27" ht="25.5" x14ac:dyDescent="0.25">
      <c r="A44" s="3" t="s">
        <v>1322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16">
        <v>24</v>
      </c>
      <c r="P44" s="6">
        <v>6</v>
      </c>
      <c r="Q44" s="6">
        <v>3</v>
      </c>
      <c r="R44" s="6">
        <v>0</v>
      </c>
      <c r="S44" s="6">
        <v>6</v>
      </c>
      <c r="T44" s="6">
        <v>1</v>
      </c>
      <c r="U44" s="6">
        <v>2</v>
      </c>
      <c r="V44" s="6">
        <v>3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</row>
    <row r="45" spans="1:27" ht="25.5" x14ac:dyDescent="0.25">
      <c r="A45" s="3" t="s">
        <v>1278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6">
        <v>25</v>
      </c>
      <c r="P45" s="6">
        <v>2</v>
      </c>
      <c r="Q45" s="6">
        <v>2</v>
      </c>
      <c r="R45" s="6">
        <v>0</v>
      </c>
      <c r="S45" s="6">
        <v>2</v>
      </c>
      <c r="T45" s="6">
        <v>0</v>
      </c>
      <c r="U45" s="6">
        <v>0</v>
      </c>
      <c r="V45" s="6">
        <v>2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</row>
    <row r="46" spans="1:27" ht="38.25" x14ac:dyDescent="0.25">
      <c r="A46" s="3" t="s">
        <v>1277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6">
        <v>26</v>
      </c>
      <c r="P46" s="6">
        <v>2</v>
      </c>
      <c r="Q46" s="6">
        <v>2</v>
      </c>
      <c r="R46" s="6">
        <v>0</v>
      </c>
      <c r="S46" s="6">
        <v>2</v>
      </c>
      <c r="T46" s="6">
        <v>0</v>
      </c>
      <c r="U46" s="6">
        <v>0</v>
      </c>
      <c r="V46" s="6">
        <v>2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</row>
    <row r="47" spans="1:27" ht="15.75" x14ac:dyDescent="0.25">
      <c r="A47" s="3" t="s">
        <v>1323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6">
        <v>27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</row>
    <row r="48" spans="1:27" ht="51" x14ac:dyDescent="0.25">
      <c r="A48" s="3" t="s">
        <v>1279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6">
        <v>28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</row>
    <row r="49" spans="1:27" ht="25.5" x14ac:dyDescent="0.25">
      <c r="A49" s="3" t="s">
        <v>1324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6">
        <v>29</v>
      </c>
      <c r="P49" s="6">
        <v>4</v>
      </c>
      <c r="Q49" s="6">
        <v>1</v>
      </c>
      <c r="R49" s="6">
        <v>0</v>
      </c>
      <c r="S49" s="6">
        <v>4</v>
      </c>
      <c r="T49" s="6">
        <v>1</v>
      </c>
      <c r="U49" s="6">
        <v>2</v>
      </c>
      <c r="V49" s="6">
        <v>1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</row>
    <row r="50" spans="1:27" ht="15.75" x14ac:dyDescent="0.25">
      <c r="A50" s="3" t="s">
        <v>1280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6">
        <v>30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</row>
    <row r="51" spans="1:27" ht="38.25" x14ac:dyDescent="0.25">
      <c r="A51" s="3" t="s">
        <v>1281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6">
        <v>31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</row>
    <row r="52" spans="1:27" ht="25.5" x14ac:dyDescent="0.25">
      <c r="A52" s="3" t="s">
        <v>1282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6">
        <v>32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</row>
    <row r="53" spans="1:27" ht="25.5" x14ac:dyDescent="0.25">
      <c r="A53" s="3" t="s">
        <v>1283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6">
        <v>33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</row>
    <row r="54" spans="1:27" ht="25.5" x14ac:dyDescent="0.25">
      <c r="A54" s="3" t="s">
        <v>1284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6">
        <v>34</v>
      </c>
      <c r="P54" s="6">
        <v>1</v>
      </c>
      <c r="Q54" s="6">
        <v>0</v>
      </c>
      <c r="R54" s="6">
        <v>0</v>
      </c>
      <c r="S54" s="6">
        <v>1</v>
      </c>
      <c r="T54" s="6">
        <v>1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</row>
    <row r="55" spans="1:27" ht="25.5" x14ac:dyDescent="0.25">
      <c r="A55" s="3" t="s">
        <v>1285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6">
        <v>35</v>
      </c>
      <c r="P55" s="6">
        <v>1</v>
      </c>
      <c r="Q55" s="6">
        <v>0</v>
      </c>
      <c r="R55" s="6">
        <v>0</v>
      </c>
      <c r="S55" s="6">
        <v>1</v>
      </c>
      <c r="T55" s="6">
        <v>0</v>
      </c>
      <c r="U55" s="6">
        <v>1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</row>
    <row r="56" spans="1:27" ht="15.75" x14ac:dyDescent="0.25">
      <c r="A56" s="3" t="s">
        <v>1325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16">
        <v>36</v>
      </c>
      <c r="P56" s="6">
        <v>33</v>
      </c>
      <c r="Q56" s="6">
        <v>31</v>
      </c>
      <c r="R56" s="6">
        <v>0</v>
      </c>
      <c r="S56" s="6">
        <v>1</v>
      </c>
      <c r="T56" s="6">
        <v>4</v>
      </c>
      <c r="U56" s="6">
        <v>2</v>
      </c>
      <c r="V56" s="6">
        <v>27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</row>
    <row r="57" spans="1:27" ht="15.75" x14ac:dyDescent="0.25">
      <c r="A57" s="3" t="s">
        <v>1326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16">
        <v>37</v>
      </c>
      <c r="P57" s="6">
        <v>1</v>
      </c>
      <c r="Q57" s="6">
        <v>1</v>
      </c>
      <c r="R57" s="6">
        <v>0</v>
      </c>
      <c r="S57" s="6">
        <v>1</v>
      </c>
      <c r="T57" s="6">
        <v>0</v>
      </c>
      <c r="U57" s="6">
        <v>0</v>
      </c>
      <c r="V57" s="6">
        <v>1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</row>
    <row r="58" spans="1:27" ht="25.5" x14ac:dyDescent="0.25">
      <c r="A58" s="13" t="s">
        <v>1217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16">
        <v>38</v>
      </c>
      <c r="P58" s="42"/>
      <c r="Q58" s="42"/>
      <c r="R58" s="42"/>
      <c r="S58" s="6">
        <v>0</v>
      </c>
      <c r="T58" s="42"/>
      <c r="U58" s="42"/>
      <c r="V58" s="42"/>
      <c r="W58" s="42"/>
      <c r="X58" s="42"/>
      <c r="Y58" s="42"/>
      <c r="Z58" s="42"/>
      <c r="AA58" s="6">
        <v>0</v>
      </c>
    </row>
    <row r="59" spans="1:27" ht="38.25" x14ac:dyDescent="0.25">
      <c r="A59" s="13" t="s">
        <v>1286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16">
        <v>39</v>
      </c>
      <c r="P59" s="6">
        <v>419</v>
      </c>
      <c r="Q59" s="6">
        <v>212</v>
      </c>
      <c r="R59" s="6">
        <v>0</v>
      </c>
      <c r="S59" s="6">
        <v>419</v>
      </c>
      <c r="T59" s="6">
        <v>24</v>
      </c>
      <c r="U59" s="6">
        <v>175</v>
      </c>
      <c r="V59" s="6">
        <v>220</v>
      </c>
      <c r="W59" s="6">
        <v>0</v>
      </c>
      <c r="X59" s="6">
        <v>0</v>
      </c>
      <c r="Y59" s="6">
        <v>67</v>
      </c>
      <c r="Z59" s="6">
        <v>1</v>
      </c>
      <c r="AA59" s="6">
        <v>0</v>
      </c>
    </row>
    <row r="60" spans="1:27" ht="25.5" x14ac:dyDescent="0.25">
      <c r="A60" s="13" t="s">
        <v>1287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16">
        <v>40</v>
      </c>
      <c r="P60" s="6">
        <v>75</v>
      </c>
      <c r="Q60" s="6">
        <v>48</v>
      </c>
      <c r="R60" s="6">
        <v>0</v>
      </c>
      <c r="S60" s="6">
        <v>75</v>
      </c>
      <c r="T60" s="6">
        <v>0</v>
      </c>
      <c r="U60" s="6">
        <v>35</v>
      </c>
      <c r="V60" s="6">
        <v>40</v>
      </c>
      <c r="W60" s="6">
        <v>0</v>
      </c>
      <c r="X60" s="6">
        <v>0</v>
      </c>
      <c r="Y60" s="6">
        <v>3</v>
      </c>
      <c r="Z60" s="6">
        <v>0</v>
      </c>
      <c r="AA60" s="6">
        <v>0</v>
      </c>
    </row>
    <row r="61" spans="1:27" ht="25.5" x14ac:dyDescent="0.25">
      <c r="A61" s="13" t="s">
        <v>815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6">
        <v>41</v>
      </c>
      <c r="P61" s="6">
        <v>2</v>
      </c>
      <c r="Q61" s="6">
        <v>1</v>
      </c>
      <c r="R61" s="6">
        <v>0</v>
      </c>
      <c r="S61" s="6">
        <v>2</v>
      </c>
      <c r="T61" s="6">
        <v>0</v>
      </c>
      <c r="U61" s="6">
        <v>1</v>
      </c>
      <c r="V61" s="6">
        <v>1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</row>
    <row r="62" spans="1:27" ht="30" customHeight="1" x14ac:dyDescent="0.25">
      <c r="A62" s="12" t="s">
        <v>1328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6">
        <v>42</v>
      </c>
      <c r="P62" s="6">
        <v>96</v>
      </c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</row>
    <row r="63" spans="1:27" ht="26.25" x14ac:dyDescent="0.25">
      <c r="A63" s="12" t="s">
        <v>1288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6">
        <v>43</v>
      </c>
      <c r="P63" s="6">
        <v>8</v>
      </c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</row>
    <row r="64" spans="1:27" ht="15.75" x14ac:dyDescent="0.25">
      <c r="A64" s="12" t="s">
        <v>817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6">
        <v>44</v>
      </c>
      <c r="P64" s="6">
        <v>18</v>
      </c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</row>
    <row r="65" spans="1:27" ht="15.75" x14ac:dyDescent="0.25">
      <c r="A65" s="12" t="s">
        <v>816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6">
        <v>45</v>
      </c>
      <c r="P65" s="6">
        <v>70</v>
      </c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</row>
    <row r="66" spans="1:27" ht="15.75" customHeight="1" x14ac:dyDescent="0.25">
      <c r="A66" s="13" t="s">
        <v>1329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6">
        <v>46</v>
      </c>
      <c r="P66" s="6">
        <v>0</v>
      </c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</row>
    <row r="67" spans="1:27" ht="15.75" x14ac:dyDescent="0.25">
      <c r="A67" s="3" t="s">
        <v>1234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6">
        <v>47</v>
      </c>
      <c r="P67" s="6">
        <v>0</v>
      </c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</row>
    <row r="68" spans="1:27" ht="15.75" x14ac:dyDescent="0.25">
      <c r="A68" s="13" t="s">
        <v>1330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6">
        <v>48</v>
      </c>
      <c r="P68" s="6">
        <v>0</v>
      </c>
      <c r="Q68" s="44"/>
      <c r="R68" s="43"/>
      <c r="S68" s="43"/>
      <c r="T68" s="43"/>
      <c r="U68" s="43"/>
      <c r="V68" s="43"/>
      <c r="W68" s="43"/>
      <c r="X68" s="43"/>
      <c r="Y68" s="43"/>
      <c r="Z68" s="43"/>
      <c r="AA68" s="43"/>
    </row>
    <row r="69" spans="1:27" ht="26.25" x14ac:dyDescent="0.25">
      <c r="A69" s="12" t="s">
        <v>1289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6">
        <v>49</v>
      </c>
      <c r="P69" s="6">
        <v>0</v>
      </c>
      <c r="Q69" s="44"/>
      <c r="R69" s="43"/>
      <c r="S69" s="43"/>
      <c r="T69" s="43"/>
      <c r="U69" s="43"/>
      <c r="V69" s="43"/>
      <c r="W69" s="43"/>
      <c r="X69" s="43"/>
      <c r="Y69" s="43"/>
      <c r="Z69" s="43"/>
      <c r="AA69" s="43"/>
    </row>
    <row r="70" spans="1:27" ht="15.75" x14ac:dyDescent="0.25">
      <c r="A70" s="12" t="s">
        <v>817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6">
        <v>50</v>
      </c>
      <c r="P70" s="6">
        <v>0</v>
      </c>
      <c r="Q70" s="44"/>
      <c r="R70" s="43"/>
      <c r="S70" s="43"/>
      <c r="T70" s="43"/>
      <c r="U70" s="43"/>
      <c r="V70" s="43"/>
      <c r="W70" s="43"/>
      <c r="X70" s="43"/>
      <c r="Y70" s="43"/>
      <c r="Z70" s="43"/>
      <c r="AA70" s="43"/>
    </row>
    <row r="71" spans="1:27" ht="15.75" x14ac:dyDescent="0.25">
      <c r="A71" s="12" t="s">
        <v>816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6">
        <v>51</v>
      </c>
      <c r="P71" s="6">
        <v>0</v>
      </c>
      <c r="Q71" s="44"/>
      <c r="R71" s="43"/>
      <c r="S71" s="43"/>
      <c r="T71" s="43"/>
      <c r="U71" s="43"/>
      <c r="V71" s="43"/>
      <c r="W71" s="43"/>
      <c r="X71" s="43"/>
      <c r="Y71" s="43"/>
      <c r="Z71" s="43"/>
      <c r="AA71" s="43"/>
    </row>
    <row r="72" spans="1:27" ht="30" customHeight="1" x14ac:dyDescent="0.25">
      <c r="A72" s="13" t="s">
        <v>1331</v>
      </c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6">
        <v>52</v>
      </c>
      <c r="P72" s="6">
        <v>161</v>
      </c>
      <c r="Q72" s="44"/>
      <c r="R72" s="43"/>
      <c r="S72" s="43"/>
      <c r="T72" s="43"/>
      <c r="U72" s="43"/>
      <c r="V72" s="43"/>
      <c r="W72" s="43"/>
      <c r="X72" s="43"/>
      <c r="Y72" s="43"/>
      <c r="Z72" s="43"/>
      <c r="AA72" s="43"/>
    </row>
    <row r="73" spans="1:27" ht="26.25" x14ac:dyDescent="0.25">
      <c r="A73" s="12" t="s">
        <v>1290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6">
        <v>53</v>
      </c>
      <c r="P73" s="6">
        <v>0</v>
      </c>
      <c r="Q73" s="44"/>
      <c r="R73" s="43"/>
      <c r="S73" s="43"/>
      <c r="T73" s="43"/>
      <c r="U73" s="43"/>
      <c r="V73" s="43"/>
      <c r="W73" s="43"/>
      <c r="X73" s="43"/>
      <c r="Y73" s="43"/>
      <c r="Z73" s="43"/>
      <c r="AA73" s="43"/>
    </row>
    <row r="74" spans="1:27" ht="15.75" x14ac:dyDescent="0.25">
      <c r="A74" s="12" t="s">
        <v>817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6">
        <v>54</v>
      </c>
      <c r="P74" s="6">
        <v>1</v>
      </c>
      <c r="Q74" s="44"/>
      <c r="R74" s="43"/>
      <c r="S74" s="43"/>
      <c r="T74" s="43"/>
      <c r="U74" s="43"/>
      <c r="V74" s="43"/>
      <c r="W74" s="43"/>
      <c r="X74" s="43"/>
      <c r="Y74" s="43"/>
      <c r="Z74" s="43"/>
      <c r="AA74" s="43"/>
    </row>
    <row r="75" spans="1:27" ht="15.75" x14ac:dyDescent="0.25">
      <c r="A75" s="12" t="s">
        <v>816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6">
        <v>55</v>
      </c>
      <c r="P75" s="6">
        <v>160</v>
      </c>
      <c r="Q75" s="44"/>
      <c r="R75" s="43"/>
      <c r="S75" s="43"/>
      <c r="T75" s="43"/>
      <c r="U75" s="43"/>
      <c r="V75" s="43"/>
      <c r="W75" s="43"/>
      <c r="X75" s="43"/>
      <c r="Y75" s="43"/>
      <c r="Z75" s="43"/>
      <c r="AA75" s="43"/>
    </row>
    <row r="76" spans="1:27" ht="51" x14ac:dyDescent="0.25">
      <c r="A76" s="13" t="s">
        <v>1332</v>
      </c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6">
        <v>56</v>
      </c>
      <c r="P76" s="6">
        <v>0</v>
      </c>
      <c r="Q76" s="44"/>
      <c r="R76" s="43"/>
      <c r="S76" s="43"/>
      <c r="T76" s="43"/>
      <c r="U76" s="43"/>
      <c r="V76" s="43"/>
      <c r="W76" s="43"/>
      <c r="X76" s="43"/>
      <c r="Y76" s="43"/>
      <c r="Z76" s="43"/>
      <c r="AA76" s="43"/>
    </row>
    <row r="77" spans="1:27" ht="26.25" x14ac:dyDescent="0.25">
      <c r="A77" s="12" t="s">
        <v>1291</v>
      </c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6">
        <v>57</v>
      </c>
      <c r="P77" s="6">
        <v>0</v>
      </c>
      <c r="Q77" s="44"/>
      <c r="R77" s="43"/>
      <c r="S77" s="43"/>
      <c r="T77" s="43"/>
      <c r="U77" s="43"/>
      <c r="V77" s="43"/>
      <c r="W77" s="43"/>
      <c r="X77" s="43"/>
      <c r="Y77" s="43"/>
      <c r="Z77" s="43"/>
      <c r="AA77" s="43"/>
    </row>
    <row r="78" spans="1:27" ht="15.75" x14ac:dyDescent="0.25">
      <c r="A78" s="12" t="s">
        <v>817</v>
      </c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6">
        <v>58</v>
      </c>
      <c r="P78" s="6">
        <v>0</v>
      </c>
      <c r="Q78" s="44"/>
      <c r="R78" s="43"/>
      <c r="S78" s="43"/>
      <c r="T78" s="43"/>
      <c r="U78" s="43"/>
      <c r="V78" s="43"/>
      <c r="W78" s="43"/>
      <c r="X78" s="43"/>
      <c r="Y78" s="43"/>
      <c r="Z78" s="43"/>
      <c r="AA78" s="43"/>
    </row>
    <row r="79" spans="1:27" ht="15.75" x14ac:dyDescent="0.25">
      <c r="A79" s="12" t="s">
        <v>816</v>
      </c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6">
        <v>59</v>
      </c>
      <c r="P79" s="6">
        <v>0</v>
      </c>
      <c r="Q79" s="44"/>
      <c r="R79" s="43"/>
      <c r="S79" s="43"/>
      <c r="T79" s="43"/>
      <c r="U79" s="43"/>
      <c r="V79" s="43"/>
      <c r="W79" s="43"/>
      <c r="X79" s="43"/>
      <c r="Y79" s="43"/>
      <c r="Z79" s="43"/>
      <c r="AA79" s="43"/>
    </row>
    <row r="80" spans="1:27" ht="15.75" x14ac:dyDescent="0.25">
      <c r="A80" s="13" t="s">
        <v>1233</v>
      </c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6">
        <v>60</v>
      </c>
      <c r="P80" s="6">
        <v>62</v>
      </c>
      <c r="Q80" s="44"/>
      <c r="R80" s="43"/>
      <c r="S80" s="43"/>
      <c r="T80" s="43"/>
      <c r="U80" s="43"/>
      <c r="V80" s="43"/>
      <c r="W80" s="43"/>
      <c r="X80" s="43"/>
      <c r="Y80" s="43"/>
      <c r="Z80" s="43"/>
      <c r="AA80" s="43"/>
    </row>
    <row r="81" spans="1:27" ht="26.25" x14ac:dyDescent="0.25">
      <c r="A81" s="12" t="s">
        <v>1292</v>
      </c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6">
        <v>61</v>
      </c>
      <c r="P81" s="6">
        <v>0</v>
      </c>
      <c r="Q81" s="44"/>
      <c r="R81" s="43"/>
      <c r="S81" s="43"/>
      <c r="T81" s="43"/>
      <c r="U81" s="43"/>
      <c r="V81" s="43"/>
      <c r="W81" s="43"/>
      <c r="X81" s="43"/>
      <c r="Y81" s="43"/>
      <c r="Z81" s="43"/>
      <c r="AA81" s="43"/>
    </row>
    <row r="82" spans="1:27" ht="15.75" x14ac:dyDescent="0.25">
      <c r="A82" s="12" t="s">
        <v>817</v>
      </c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6">
        <v>62</v>
      </c>
      <c r="P82" s="6">
        <v>0</v>
      </c>
      <c r="Q82" s="44"/>
      <c r="R82" s="43"/>
      <c r="S82" s="43"/>
      <c r="T82" s="43"/>
      <c r="U82" s="43"/>
      <c r="V82" s="43"/>
      <c r="W82" s="43"/>
      <c r="X82" s="43"/>
      <c r="Y82" s="43"/>
      <c r="Z82" s="43"/>
      <c r="AA82" s="43"/>
    </row>
    <row r="83" spans="1:27" ht="15.75" x14ac:dyDescent="0.25">
      <c r="A83" s="12" t="s">
        <v>816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6">
        <v>63</v>
      </c>
      <c r="P83" s="6">
        <v>62</v>
      </c>
      <c r="Q83" s="44"/>
      <c r="R83" s="43"/>
      <c r="S83" s="43"/>
      <c r="T83" s="43"/>
      <c r="U83" s="43"/>
      <c r="V83" s="43"/>
      <c r="W83" s="43"/>
      <c r="X83" s="43"/>
      <c r="Y83" s="43"/>
      <c r="Z83" s="43"/>
      <c r="AA83" s="43"/>
    </row>
    <row r="84" spans="1:27" x14ac:dyDescent="0.2">
      <c r="Q84" s="14"/>
    </row>
    <row r="85" spans="1:27" x14ac:dyDescent="0.2">
      <c r="Q85" s="14"/>
    </row>
    <row r="86" spans="1:27" x14ac:dyDescent="0.2">
      <c r="Q86" s="14"/>
    </row>
    <row r="87" spans="1:27" x14ac:dyDescent="0.2">
      <c r="Q87" s="15"/>
    </row>
  </sheetData>
  <sheetProtection password="A428" sheet="1" objects="1" scenarios="1" selectLockedCells="1"/>
  <mergeCells count="30">
    <mergeCell ref="A6:AA6"/>
    <mergeCell ref="A7:AA7"/>
    <mergeCell ref="A8:AA8"/>
    <mergeCell ref="A16:A19"/>
    <mergeCell ref="O16:O19"/>
    <mergeCell ref="P16:X16"/>
    <mergeCell ref="Y16:AA16"/>
    <mergeCell ref="P17:P19"/>
    <mergeCell ref="Q17:X17"/>
    <mergeCell ref="Q18:Q19"/>
    <mergeCell ref="T18:T19"/>
    <mergeCell ref="S18:S19"/>
    <mergeCell ref="R18:R19"/>
    <mergeCell ref="A9:AA9"/>
    <mergeCell ref="A10:AA10"/>
    <mergeCell ref="A11:AA11"/>
    <mergeCell ref="A1:AA1"/>
    <mergeCell ref="A2:AA2"/>
    <mergeCell ref="A3:AA3"/>
    <mergeCell ref="A4:AA4"/>
    <mergeCell ref="A5:AA5"/>
    <mergeCell ref="U18:U19"/>
    <mergeCell ref="V18:X18"/>
    <mergeCell ref="AA17:AA19"/>
    <mergeCell ref="A12:AA12"/>
    <mergeCell ref="A13:AA13"/>
    <mergeCell ref="Z17:Z19"/>
    <mergeCell ref="Y17:Y19"/>
    <mergeCell ref="A14:AA14"/>
    <mergeCell ref="A15:AA15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A26 P62:P83 P21:AA25 S26 AA58 P59:AA61 S58 P27:AA57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46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U54"/>
  <sheetViews>
    <sheetView showGridLines="0" topLeftCell="A15" workbookViewId="0">
      <selection activeCell="P21" sqref="P21"/>
    </sheetView>
  </sheetViews>
  <sheetFormatPr defaultRowHeight="12.75" x14ac:dyDescent="0.2"/>
  <cols>
    <col min="1" max="1" width="63.83203125" customWidth="1"/>
    <col min="2" max="14" width="3.5" hidden="1" customWidth="1"/>
    <col min="15" max="15" width="7.5" bestFit="1" customWidth="1"/>
    <col min="16" max="21" width="13.83203125" customWidth="1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20.100000000000001" customHeight="1" x14ac:dyDescent="0.2">
      <c r="A15" s="141" t="s">
        <v>1194</v>
      </c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</row>
    <row r="16" spans="1:21" x14ac:dyDescent="0.2">
      <c r="A16" s="142" t="s">
        <v>1193</v>
      </c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</row>
    <row r="17" spans="1:21" x14ac:dyDescent="0.2">
      <c r="A17" s="147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43" t="s">
        <v>483</v>
      </c>
      <c r="P17" s="143" t="s">
        <v>1168</v>
      </c>
      <c r="Q17" s="143" t="s">
        <v>1235</v>
      </c>
      <c r="R17" s="143"/>
      <c r="S17" s="143"/>
      <c r="T17" s="143"/>
      <c r="U17" s="143" t="s">
        <v>738</v>
      </c>
    </row>
    <row r="18" spans="1:21" x14ac:dyDescent="0.2">
      <c r="A18" s="14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43"/>
      <c r="P18" s="143"/>
      <c r="Q18" s="143" t="s">
        <v>1236</v>
      </c>
      <c r="R18" s="143"/>
      <c r="S18" s="143"/>
      <c r="T18" s="143"/>
      <c r="U18" s="143"/>
    </row>
    <row r="19" spans="1:21" ht="25.5" x14ac:dyDescent="0.2">
      <c r="A19" s="14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43"/>
      <c r="P19" s="143"/>
      <c r="Q19" s="4" t="s">
        <v>1237</v>
      </c>
      <c r="R19" s="4" t="s">
        <v>489</v>
      </c>
      <c r="S19" s="4" t="s">
        <v>490</v>
      </c>
      <c r="T19" s="4" t="s">
        <v>703</v>
      </c>
      <c r="U19" s="143"/>
    </row>
    <row r="20" spans="1:21" x14ac:dyDescent="0.2">
      <c r="A20" s="4">
        <v>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</row>
    <row r="21" spans="1:21" ht="25.5" x14ac:dyDescent="0.25">
      <c r="A21" s="13" t="s">
        <v>491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6">
        <v>1</v>
      </c>
      <c r="P21" s="6">
        <v>15</v>
      </c>
      <c r="Q21" s="6">
        <v>2</v>
      </c>
      <c r="R21" s="6">
        <v>1</v>
      </c>
      <c r="S21" s="6">
        <v>1</v>
      </c>
      <c r="T21" s="6">
        <v>11</v>
      </c>
      <c r="U21" s="6">
        <v>0</v>
      </c>
    </row>
    <row r="22" spans="1:21" ht="15.75" x14ac:dyDescent="0.25">
      <c r="A22" s="3" t="s">
        <v>494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16">
        <v>2</v>
      </c>
      <c r="P22" s="6">
        <v>2</v>
      </c>
      <c r="Q22" s="6">
        <v>1</v>
      </c>
      <c r="R22" s="6">
        <v>1</v>
      </c>
      <c r="S22" s="6">
        <v>0</v>
      </c>
      <c r="T22" s="6">
        <v>0</v>
      </c>
      <c r="U22" s="6">
        <v>0</v>
      </c>
    </row>
    <row r="23" spans="1:21" ht="25.5" x14ac:dyDescent="0.25">
      <c r="A23" s="13" t="s">
        <v>492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6">
        <v>3</v>
      </c>
      <c r="P23" s="6">
        <v>38</v>
      </c>
      <c r="Q23" s="6">
        <v>0</v>
      </c>
      <c r="R23" s="6">
        <v>1</v>
      </c>
      <c r="S23" s="6">
        <v>13</v>
      </c>
      <c r="T23" s="6">
        <v>24</v>
      </c>
      <c r="U23" s="6">
        <v>0</v>
      </c>
    </row>
    <row r="24" spans="1:21" ht="25.5" x14ac:dyDescent="0.25">
      <c r="A24" s="3" t="s">
        <v>495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16">
        <v>4</v>
      </c>
      <c r="P24" s="6">
        <v>38</v>
      </c>
      <c r="Q24" s="6">
        <v>0</v>
      </c>
      <c r="R24" s="6">
        <v>1</v>
      </c>
      <c r="S24" s="6">
        <v>13</v>
      </c>
      <c r="T24" s="6">
        <v>24</v>
      </c>
      <c r="U24" s="6">
        <v>0</v>
      </c>
    </row>
    <row r="25" spans="1:21" ht="39.950000000000003" customHeight="1" x14ac:dyDescent="0.25">
      <c r="A25" s="3" t="s">
        <v>1303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16">
        <v>5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</row>
    <row r="26" spans="1:21" ht="15.75" x14ac:dyDescent="0.25">
      <c r="A26" s="13" t="s">
        <v>493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6">
        <v>6</v>
      </c>
      <c r="P26" s="6">
        <v>1</v>
      </c>
      <c r="Q26" s="6">
        <v>1</v>
      </c>
      <c r="R26" s="6">
        <v>0</v>
      </c>
      <c r="S26" s="6">
        <v>0</v>
      </c>
      <c r="T26" s="6">
        <v>0</v>
      </c>
      <c r="U26" s="6">
        <v>0</v>
      </c>
    </row>
    <row r="27" spans="1:21" ht="25.5" x14ac:dyDescent="0.25">
      <c r="A27" s="3" t="s">
        <v>1304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16">
        <v>7</v>
      </c>
      <c r="P27" s="6">
        <v>1</v>
      </c>
      <c r="Q27" s="6">
        <v>1</v>
      </c>
      <c r="R27" s="6">
        <v>0</v>
      </c>
      <c r="S27" s="6">
        <v>0</v>
      </c>
      <c r="T27" s="6">
        <v>0</v>
      </c>
      <c r="U27" s="6">
        <v>0</v>
      </c>
    </row>
    <row r="28" spans="1:21" ht="15.75" x14ac:dyDescent="0.25">
      <c r="A28" s="3" t="s">
        <v>1305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16">
        <v>8</v>
      </c>
      <c r="P28" s="6">
        <v>0</v>
      </c>
      <c r="Q28" s="17"/>
      <c r="R28" s="6">
        <v>0</v>
      </c>
      <c r="S28" s="6">
        <v>0</v>
      </c>
      <c r="T28" s="6">
        <v>0</v>
      </c>
      <c r="U28" s="6">
        <v>0</v>
      </c>
    </row>
    <row r="29" spans="1:21" ht="25.5" x14ac:dyDescent="0.25">
      <c r="A29" s="3" t="s">
        <v>431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16">
        <v>9</v>
      </c>
      <c r="P29" s="6">
        <v>0</v>
      </c>
      <c r="Q29" s="17"/>
      <c r="R29" s="6">
        <v>0</v>
      </c>
      <c r="S29" s="6">
        <v>0</v>
      </c>
      <c r="T29" s="6">
        <v>0</v>
      </c>
      <c r="U29" s="6">
        <v>0</v>
      </c>
    </row>
    <row r="30" spans="1:21" ht="15.75" x14ac:dyDescent="0.25">
      <c r="A30" s="3" t="s">
        <v>1306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">
        <v>10</v>
      </c>
      <c r="P30" s="6">
        <v>0</v>
      </c>
      <c r="Q30" s="17"/>
      <c r="R30" s="6">
        <v>0</v>
      </c>
      <c r="S30" s="6">
        <v>0</v>
      </c>
      <c r="T30" s="6">
        <v>0</v>
      </c>
      <c r="U30" s="6">
        <v>0</v>
      </c>
    </row>
    <row r="31" spans="1:21" ht="15.75" x14ac:dyDescent="0.25">
      <c r="A31" s="3" t="s">
        <v>1307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">
        <v>11</v>
      </c>
      <c r="P31" s="6">
        <v>0</v>
      </c>
      <c r="Q31" s="17"/>
      <c r="R31" s="6">
        <v>0</v>
      </c>
      <c r="S31" s="6">
        <v>0</v>
      </c>
      <c r="T31" s="6">
        <v>0</v>
      </c>
      <c r="U31" s="6">
        <v>0</v>
      </c>
    </row>
    <row r="32" spans="1:21" ht="15.75" x14ac:dyDescent="0.25">
      <c r="A32" s="3" t="s">
        <v>1308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">
        <v>12</v>
      </c>
      <c r="P32" s="6">
        <v>0</v>
      </c>
      <c r="Q32" s="17"/>
      <c r="R32" s="6">
        <v>0</v>
      </c>
      <c r="S32" s="6">
        <v>0</v>
      </c>
      <c r="T32" s="6">
        <v>0</v>
      </c>
      <c r="U32" s="6">
        <v>0</v>
      </c>
    </row>
    <row r="33" spans="1:21" ht="15.75" x14ac:dyDescent="0.25">
      <c r="A33" s="3" t="s">
        <v>1309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">
        <v>13</v>
      </c>
      <c r="P33" s="6">
        <v>0</v>
      </c>
      <c r="Q33" s="17"/>
      <c r="R33" s="6">
        <v>0</v>
      </c>
      <c r="S33" s="6">
        <v>0</v>
      </c>
      <c r="T33" s="6">
        <v>0</v>
      </c>
      <c r="U33" s="6">
        <v>0</v>
      </c>
    </row>
    <row r="34" spans="1:21" ht="15.75" x14ac:dyDescent="0.25">
      <c r="A34" s="3" t="s">
        <v>1310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1">
        <v>14</v>
      </c>
      <c r="P34" s="6">
        <v>0</v>
      </c>
      <c r="Q34" s="17"/>
      <c r="R34" s="6">
        <v>0</v>
      </c>
      <c r="S34" s="6">
        <v>0</v>
      </c>
      <c r="T34" s="6">
        <v>0</v>
      </c>
      <c r="U34" s="6">
        <v>0</v>
      </c>
    </row>
    <row r="35" spans="1:21" ht="15.75" x14ac:dyDescent="0.25">
      <c r="A35" s="3" t="s">
        <v>1311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1">
        <v>15</v>
      </c>
      <c r="P35" s="6">
        <v>0</v>
      </c>
      <c r="Q35" s="17"/>
      <c r="R35" s="6">
        <v>0</v>
      </c>
      <c r="S35" s="6">
        <v>0</v>
      </c>
      <c r="T35" s="6">
        <v>0</v>
      </c>
      <c r="U35" s="6">
        <v>0</v>
      </c>
    </row>
    <row r="36" spans="1:21" ht="15.75" x14ac:dyDescent="0.25">
      <c r="A36" s="3" t="s">
        <v>1312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1">
        <v>16</v>
      </c>
      <c r="P36" s="6">
        <v>0</v>
      </c>
      <c r="Q36" s="17"/>
      <c r="R36" s="6">
        <v>0</v>
      </c>
      <c r="S36" s="6">
        <v>0</v>
      </c>
      <c r="T36" s="6">
        <v>0</v>
      </c>
      <c r="U36" s="6">
        <v>0</v>
      </c>
    </row>
    <row r="37" spans="1:21" ht="15.75" x14ac:dyDescent="0.25">
      <c r="A37" s="3" t="s">
        <v>1313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1">
        <v>17</v>
      </c>
      <c r="P37" s="6">
        <v>0</v>
      </c>
      <c r="Q37" s="17"/>
      <c r="R37" s="6">
        <v>0</v>
      </c>
      <c r="S37" s="6">
        <v>0</v>
      </c>
      <c r="T37" s="6">
        <v>0</v>
      </c>
      <c r="U37" s="6">
        <v>0</v>
      </c>
    </row>
    <row r="38" spans="1:21" ht="15.75" x14ac:dyDescent="0.25">
      <c r="A38" s="3" t="s">
        <v>1314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1">
        <v>18</v>
      </c>
      <c r="P38" s="6">
        <v>0</v>
      </c>
      <c r="Q38" s="17"/>
      <c r="R38" s="6">
        <v>0</v>
      </c>
      <c r="S38" s="6">
        <v>0</v>
      </c>
      <c r="T38" s="6">
        <v>0</v>
      </c>
      <c r="U38" s="6">
        <v>0</v>
      </c>
    </row>
    <row r="39" spans="1:21" ht="15.75" x14ac:dyDescent="0.25">
      <c r="A39" s="3" t="s">
        <v>144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">
        <v>19</v>
      </c>
      <c r="P39" s="6">
        <v>0</v>
      </c>
      <c r="Q39" s="17"/>
      <c r="R39" s="6">
        <v>0</v>
      </c>
      <c r="S39" s="6">
        <v>0</v>
      </c>
      <c r="T39" s="6">
        <v>0</v>
      </c>
      <c r="U39" s="6">
        <v>0</v>
      </c>
    </row>
    <row r="40" spans="1:21" ht="15.75" x14ac:dyDescent="0.25">
      <c r="A40" s="3" t="s">
        <v>145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">
        <v>20</v>
      </c>
      <c r="P40" s="6">
        <v>0</v>
      </c>
      <c r="Q40" s="17"/>
      <c r="R40" s="6">
        <v>0</v>
      </c>
      <c r="S40" s="6">
        <v>0</v>
      </c>
      <c r="T40" s="6">
        <v>0</v>
      </c>
      <c r="U40" s="6">
        <v>0</v>
      </c>
    </row>
    <row r="41" spans="1:21" ht="15.75" x14ac:dyDescent="0.25">
      <c r="A41" s="3" t="s">
        <v>814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">
        <v>21</v>
      </c>
      <c r="P41" s="6">
        <v>0</v>
      </c>
      <c r="Q41" s="17"/>
      <c r="R41" s="6">
        <v>0</v>
      </c>
      <c r="S41" s="6">
        <v>0</v>
      </c>
      <c r="T41" s="6">
        <v>0</v>
      </c>
      <c r="U41" s="6">
        <v>0</v>
      </c>
    </row>
    <row r="42" spans="1:21" ht="15.75" x14ac:dyDescent="0.25">
      <c r="A42" s="3" t="s">
        <v>146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">
        <v>22</v>
      </c>
      <c r="P42" s="6">
        <v>0</v>
      </c>
      <c r="Q42" s="17"/>
      <c r="R42" s="6">
        <v>0</v>
      </c>
      <c r="S42" s="6">
        <v>0</v>
      </c>
      <c r="T42" s="6">
        <v>0</v>
      </c>
      <c r="U42" s="6">
        <v>0</v>
      </c>
    </row>
    <row r="43" spans="1:21" ht="15.75" x14ac:dyDescent="0.25">
      <c r="A43" s="3" t="s">
        <v>147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1">
        <v>23</v>
      </c>
      <c r="P43" s="6">
        <v>0</v>
      </c>
      <c r="Q43" s="17"/>
      <c r="R43" s="6">
        <v>0</v>
      </c>
      <c r="S43" s="6">
        <v>0</v>
      </c>
      <c r="T43" s="6">
        <v>0</v>
      </c>
      <c r="U43" s="6">
        <v>0</v>
      </c>
    </row>
    <row r="44" spans="1:21" ht="15.75" x14ac:dyDescent="0.25">
      <c r="A44" s="3" t="s">
        <v>148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1">
        <v>24</v>
      </c>
      <c r="P44" s="6">
        <v>0</v>
      </c>
      <c r="Q44" s="17"/>
      <c r="R44" s="6">
        <v>0</v>
      </c>
      <c r="S44" s="6">
        <v>0</v>
      </c>
      <c r="T44" s="6">
        <v>0</v>
      </c>
      <c r="U44" s="6">
        <v>0</v>
      </c>
    </row>
    <row r="45" spans="1:21" ht="15.75" x14ac:dyDescent="0.25">
      <c r="A45" s="3" t="s">
        <v>149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1">
        <v>25</v>
      </c>
      <c r="P45" s="6">
        <v>0</v>
      </c>
      <c r="Q45" s="17"/>
      <c r="R45" s="6">
        <v>0</v>
      </c>
      <c r="S45" s="6">
        <v>0</v>
      </c>
      <c r="T45" s="6">
        <v>0</v>
      </c>
      <c r="U45" s="6">
        <v>0</v>
      </c>
    </row>
    <row r="46" spans="1:21" ht="15.75" x14ac:dyDescent="0.25">
      <c r="A46" s="3" t="s">
        <v>150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1">
        <v>26</v>
      </c>
      <c r="P46" s="6">
        <v>0</v>
      </c>
      <c r="Q46" s="17"/>
      <c r="R46" s="6">
        <v>0</v>
      </c>
      <c r="S46" s="6">
        <v>0</v>
      </c>
      <c r="T46" s="6">
        <v>0</v>
      </c>
      <c r="U46" s="6">
        <v>0</v>
      </c>
    </row>
    <row r="47" spans="1:21" ht="15.75" x14ac:dyDescent="0.25">
      <c r="A47" s="3" t="s">
        <v>151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1">
        <v>27</v>
      </c>
      <c r="P47" s="6">
        <v>0</v>
      </c>
      <c r="Q47" s="17"/>
      <c r="R47" s="6">
        <v>0</v>
      </c>
      <c r="S47" s="6">
        <v>0</v>
      </c>
      <c r="T47" s="6">
        <v>0</v>
      </c>
      <c r="U47" s="6">
        <v>0</v>
      </c>
    </row>
    <row r="48" spans="1:21" ht="15.75" x14ac:dyDescent="0.25">
      <c r="A48" s="3" t="s">
        <v>818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1">
        <v>28</v>
      </c>
      <c r="P48" s="6">
        <v>0</v>
      </c>
      <c r="Q48" s="17"/>
      <c r="R48" s="6">
        <v>0</v>
      </c>
      <c r="S48" s="6">
        <v>0</v>
      </c>
      <c r="T48" s="6">
        <v>0</v>
      </c>
      <c r="U48" s="6">
        <v>0</v>
      </c>
    </row>
    <row r="49" spans="1:21" ht="15.75" x14ac:dyDescent="0.25">
      <c r="A49" s="3" t="s">
        <v>1293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1">
        <v>29</v>
      </c>
      <c r="P49" s="6">
        <v>0</v>
      </c>
      <c r="Q49" s="17"/>
      <c r="R49" s="6">
        <v>0</v>
      </c>
      <c r="S49" s="6">
        <v>0</v>
      </c>
      <c r="T49" s="6">
        <v>0</v>
      </c>
      <c r="U49" s="6">
        <v>0</v>
      </c>
    </row>
    <row r="50" spans="1:21" ht="15.75" x14ac:dyDescent="0.25">
      <c r="A50" s="3" t="s">
        <v>1159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1">
        <v>30</v>
      </c>
      <c r="P50" s="6">
        <v>0</v>
      </c>
      <c r="Q50" s="17"/>
      <c r="R50" s="6">
        <v>0</v>
      </c>
      <c r="S50" s="6">
        <v>0</v>
      </c>
      <c r="T50" s="6">
        <v>0</v>
      </c>
      <c r="U50" s="6">
        <v>0</v>
      </c>
    </row>
    <row r="51" spans="1:21" ht="15.75" x14ac:dyDescent="0.25">
      <c r="A51" s="3" t="s">
        <v>1160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1">
        <v>31</v>
      </c>
      <c r="P51" s="6">
        <v>0</v>
      </c>
      <c r="Q51" s="17"/>
      <c r="R51" s="6">
        <v>0</v>
      </c>
      <c r="S51" s="6">
        <v>0</v>
      </c>
      <c r="T51" s="6">
        <v>0</v>
      </c>
      <c r="U51" s="6">
        <v>0</v>
      </c>
    </row>
    <row r="52" spans="1:21" ht="50.1" customHeight="1" x14ac:dyDescent="0.25">
      <c r="A52" s="3" t="s">
        <v>501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1">
        <v>32</v>
      </c>
      <c r="P52" s="6">
        <v>0</v>
      </c>
      <c r="Q52" s="17"/>
      <c r="R52" s="6">
        <v>0</v>
      </c>
      <c r="S52" s="6">
        <v>0</v>
      </c>
      <c r="T52" s="6">
        <v>0</v>
      </c>
      <c r="U52" s="6">
        <v>0</v>
      </c>
    </row>
    <row r="53" spans="1:21" ht="25.5" x14ac:dyDescent="0.25">
      <c r="A53" s="3" t="s">
        <v>432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1">
        <v>33</v>
      </c>
      <c r="P53" s="6">
        <v>24</v>
      </c>
      <c r="Q53" s="6">
        <v>2</v>
      </c>
      <c r="R53" s="6">
        <v>1</v>
      </c>
      <c r="S53" s="6">
        <v>5</v>
      </c>
      <c r="T53" s="6">
        <v>16</v>
      </c>
      <c r="U53" s="6">
        <v>0</v>
      </c>
    </row>
    <row r="54" spans="1:21" ht="38.25" x14ac:dyDescent="0.25">
      <c r="A54" s="3" t="s">
        <v>1294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1">
        <v>34</v>
      </c>
      <c r="P54" s="6">
        <v>1</v>
      </c>
      <c r="Q54" s="6">
        <v>0</v>
      </c>
      <c r="R54" s="6">
        <v>0</v>
      </c>
      <c r="S54" s="6">
        <v>0</v>
      </c>
      <c r="T54" s="6">
        <v>1</v>
      </c>
      <c r="U54" s="6">
        <v>0</v>
      </c>
    </row>
  </sheetData>
  <sheetProtection password="A428" sheet="1" objects="1" scenarios="1" selectLockedCells="1"/>
  <mergeCells count="8">
    <mergeCell ref="U17:U19"/>
    <mergeCell ref="Q18:T18"/>
    <mergeCell ref="A15:U15"/>
    <mergeCell ref="A16:U16"/>
    <mergeCell ref="A17:A19"/>
    <mergeCell ref="O17:O19"/>
    <mergeCell ref="P17:P19"/>
    <mergeCell ref="Q17:T17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54 R21:U54 Q53:Q54 Q21:Q27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T76"/>
  <sheetViews>
    <sheetView showGridLines="0" topLeftCell="A16" workbookViewId="0">
      <selection activeCell="P21" sqref="P21"/>
    </sheetView>
  </sheetViews>
  <sheetFormatPr defaultRowHeight="12.75" x14ac:dyDescent="0.2"/>
  <cols>
    <col min="1" max="1" width="60.83203125" customWidth="1"/>
    <col min="2" max="14" width="3.5" hidden="1" customWidth="1"/>
    <col min="15" max="15" width="7.5" bestFit="1" customWidth="1"/>
    <col min="16" max="20" width="13.83203125" customWidth="1"/>
  </cols>
  <sheetData>
    <row r="1" spans="1:20" hidden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20.100000000000001" customHeight="1" x14ac:dyDescent="0.2">
      <c r="A16" s="141" t="s">
        <v>1135</v>
      </c>
      <c r="B16" s="141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</row>
    <row r="17" spans="1:20" x14ac:dyDescent="0.2">
      <c r="A17" s="142" t="s">
        <v>502</v>
      </c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</row>
    <row r="18" spans="1:20" x14ac:dyDescent="0.2">
      <c r="A18" s="14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43" t="s">
        <v>483</v>
      </c>
      <c r="P18" s="143" t="s">
        <v>1169</v>
      </c>
      <c r="Q18" s="143"/>
      <c r="R18" s="143"/>
      <c r="S18" s="143" t="s">
        <v>1170</v>
      </c>
      <c r="T18" s="143"/>
    </row>
    <row r="19" spans="1:20" ht="89.25" x14ac:dyDescent="0.2">
      <c r="A19" s="14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43"/>
      <c r="P19" s="4" t="s">
        <v>476</v>
      </c>
      <c r="Q19" s="4" t="s">
        <v>1171</v>
      </c>
      <c r="R19" s="4" t="s">
        <v>1172</v>
      </c>
      <c r="S19" s="4" t="s">
        <v>476</v>
      </c>
      <c r="T19" s="4" t="s">
        <v>1173</v>
      </c>
    </row>
    <row r="20" spans="1:20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</row>
    <row r="21" spans="1:20" ht="38.25" x14ac:dyDescent="0.25">
      <c r="A21" s="13" t="s">
        <v>1333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6">
        <v>1</v>
      </c>
      <c r="P21" s="6">
        <v>6</v>
      </c>
      <c r="Q21" s="6">
        <v>6</v>
      </c>
      <c r="R21" s="6">
        <v>0</v>
      </c>
      <c r="S21" s="6">
        <v>8</v>
      </c>
      <c r="T21" s="6">
        <v>0</v>
      </c>
    </row>
    <row r="22" spans="1:20" ht="25.5" x14ac:dyDescent="0.25">
      <c r="A22" s="13" t="s">
        <v>1336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6">
        <v>2</v>
      </c>
      <c r="P22" s="6">
        <v>2</v>
      </c>
      <c r="Q22" s="6">
        <v>2</v>
      </c>
      <c r="R22" s="6">
        <v>0</v>
      </c>
      <c r="S22" s="6">
        <v>5</v>
      </c>
      <c r="T22" s="6">
        <v>0</v>
      </c>
    </row>
    <row r="23" spans="1:20" ht="15.75" x14ac:dyDescent="0.25">
      <c r="A23" s="13" t="s">
        <v>704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6">
        <v>3</v>
      </c>
      <c r="P23" s="6">
        <v>2</v>
      </c>
      <c r="Q23" s="6">
        <v>2</v>
      </c>
      <c r="R23" s="6">
        <v>0</v>
      </c>
      <c r="S23" s="6">
        <v>3</v>
      </c>
      <c r="T23" s="6">
        <v>0</v>
      </c>
    </row>
    <row r="24" spans="1:20" ht="25.5" x14ac:dyDescent="0.25">
      <c r="A24" s="13" t="s">
        <v>433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6">
        <v>4</v>
      </c>
      <c r="P24" s="6">
        <v>2</v>
      </c>
      <c r="Q24" s="6">
        <v>2</v>
      </c>
      <c r="R24" s="6">
        <v>0</v>
      </c>
      <c r="S24" s="6">
        <v>0</v>
      </c>
      <c r="T24" s="6">
        <v>0</v>
      </c>
    </row>
    <row r="25" spans="1:20" ht="15.75" x14ac:dyDescent="0.25">
      <c r="A25" s="13" t="s">
        <v>1174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6">
        <v>5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</row>
    <row r="26" spans="1:20" ht="25.5" x14ac:dyDescent="0.25">
      <c r="A26" s="13" t="s">
        <v>1337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6">
        <v>6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</row>
    <row r="27" spans="1:20" ht="15.75" x14ac:dyDescent="0.25">
      <c r="A27" s="13" t="s">
        <v>704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6">
        <v>7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</row>
    <row r="28" spans="1:20" ht="25.5" x14ac:dyDescent="0.25">
      <c r="A28" s="13" t="s">
        <v>433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6">
        <v>8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</row>
    <row r="29" spans="1:20" ht="38.25" x14ac:dyDescent="0.25">
      <c r="A29" s="13" t="s">
        <v>1334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6">
        <v>9</v>
      </c>
      <c r="P29" s="6">
        <v>44</v>
      </c>
      <c r="Q29" s="6">
        <v>44</v>
      </c>
      <c r="R29" s="6">
        <v>0</v>
      </c>
      <c r="S29" s="6">
        <v>4</v>
      </c>
      <c r="T29" s="6">
        <v>0</v>
      </c>
    </row>
    <row r="30" spans="1:20" ht="25.5" x14ac:dyDescent="0.25">
      <c r="A30" s="13" t="s">
        <v>434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6">
        <v>10</v>
      </c>
      <c r="P30" s="6">
        <v>3</v>
      </c>
      <c r="Q30" s="6">
        <v>3</v>
      </c>
      <c r="R30" s="6">
        <v>0</v>
      </c>
      <c r="S30" s="6">
        <v>4</v>
      </c>
      <c r="T30" s="6">
        <v>0</v>
      </c>
    </row>
    <row r="31" spans="1:20" ht="15.75" x14ac:dyDescent="0.25">
      <c r="A31" s="13" t="s">
        <v>704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6">
        <v>11</v>
      </c>
      <c r="P31" s="6">
        <v>11</v>
      </c>
      <c r="Q31" s="6">
        <v>11</v>
      </c>
      <c r="R31" s="6">
        <v>0</v>
      </c>
      <c r="S31" s="6">
        <v>0</v>
      </c>
      <c r="T31" s="6">
        <v>0</v>
      </c>
    </row>
    <row r="32" spans="1:20" ht="25.5" x14ac:dyDescent="0.25">
      <c r="A32" s="13" t="s">
        <v>433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6">
        <v>12</v>
      </c>
      <c r="P32" s="6">
        <v>30</v>
      </c>
      <c r="Q32" s="6">
        <v>30</v>
      </c>
      <c r="R32" s="6">
        <v>0</v>
      </c>
      <c r="S32" s="6">
        <v>0</v>
      </c>
      <c r="T32" s="6">
        <v>0</v>
      </c>
    </row>
    <row r="33" spans="1:20" ht="15.75" x14ac:dyDescent="0.25">
      <c r="A33" s="13" t="s">
        <v>1174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6">
        <v>13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</row>
    <row r="34" spans="1:20" ht="25.5" x14ac:dyDescent="0.25">
      <c r="A34" s="13" t="s">
        <v>435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6">
        <v>14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</row>
    <row r="35" spans="1:20" ht="15.75" x14ac:dyDescent="0.25">
      <c r="A35" s="13" t="s">
        <v>704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6">
        <v>15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</row>
    <row r="36" spans="1:20" ht="25.5" x14ac:dyDescent="0.25">
      <c r="A36" s="13" t="s">
        <v>433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6">
        <v>16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</row>
    <row r="37" spans="1:20" ht="38.25" x14ac:dyDescent="0.25">
      <c r="A37" s="13" t="s">
        <v>1335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6">
        <v>17</v>
      </c>
      <c r="P37" s="6">
        <v>44</v>
      </c>
      <c r="Q37" s="6">
        <v>44</v>
      </c>
      <c r="R37" s="6">
        <v>0</v>
      </c>
      <c r="S37" s="6">
        <v>5</v>
      </c>
      <c r="T37" s="6">
        <v>0</v>
      </c>
    </row>
    <row r="38" spans="1:20" ht="15.75" x14ac:dyDescent="0.25">
      <c r="A38" s="13" t="s">
        <v>436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6">
        <v>18</v>
      </c>
      <c r="P38" s="6">
        <v>41</v>
      </c>
      <c r="Q38" s="6">
        <v>41</v>
      </c>
      <c r="R38" s="6">
        <v>0</v>
      </c>
      <c r="S38" s="6">
        <v>3</v>
      </c>
      <c r="T38" s="6">
        <v>0</v>
      </c>
    </row>
    <row r="39" spans="1:20" ht="25.5" x14ac:dyDescent="0.25">
      <c r="A39" s="13" t="s">
        <v>437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6">
        <v>19</v>
      </c>
      <c r="P39" s="6">
        <v>4</v>
      </c>
      <c r="Q39" s="6">
        <v>4</v>
      </c>
      <c r="R39" s="6">
        <v>0</v>
      </c>
      <c r="S39" s="6">
        <v>3</v>
      </c>
      <c r="T39" s="6">
        <v>0</v>
      </c>
    </row>
    <row r="40" spans="1:20" ht="15.75" x14ac:dyDescent="0.25">
      <c r="A40" s="13" t="s">
        <v>1231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6">
        <v>20</v>
      </c>
      <c r="P40" s="6">
        <v>10</v>
      </c>
      <c r="Q40" s="6">
        <v>10</v>
      </c>
      <c r="R40" s="6">
        <v>0</v>
      </c>
      <c r="S40" s="6">
        <v>0</v>
      </c>
      <c r="T40" s="6">
        <v>0</v>
      </c>
    </row>
    <row r="41" spans="1:20" ht="25.5" x14ac:dyDescent="0.25">
      <c r="A41" s="13" t="s">
        <v>438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6">
        <v>21</v>
      </c>
      <c r="P41" s="6">
        <v>27</v>
      </c>
      <c r="Q41" s="6">
        <v>27</v>
      </c>
      <c r="R41" s="6">
        <v>0</v>
      </c>
      <c r="S41" s="6">
        <v>0</v>
      </c>
      <c r="T41" s="6">
        <v>0</v>
      </c>
    </row>
    <row r="42" spans="1:20" ht="15.75" x14ac:dyDescent="0.25">
      <c r="A42" s="13" t="s">
        <v>1174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6">
        <v>22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</row>
    <row r="43" spans="1:20" ht="15.75" x14ac:dyDescent="0.25">
      <c r="A43" s="13" t="s">
        <v>439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6">
        <v>23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</row>
    <row r="44" spans="1:20" ht="25.5" x14ac:dyDescent="0.25">
      <c r="A44" s="13" t="s">
        <v>440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6">
        <v>24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</row>
    <row r="45" spans="1:20" ht="15.75" x14ac:dyDescent="0.25">
      <c r="A45" s="13" t="s">
        <v>1231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6">
        <v>25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</row>
    <row r="46" spans="1:20" ht="25.5" x14ac:dyDescent="0.25">
      <c r="A46" s="13" t="s">
        <v>438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6">
        <v>26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</row>
    <row r="47" spans="1:20" ht="51" x14ac:dyDescent="0.25">
      <c r="A47" s="13" t="s">
        <v>441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6">
        <v>27</v>
      </c>
      <c r="P47" s="6">
        <v>6</v>
      </c>
      <c r="Q47" s="6">
        <v>6</v>
      </c>
      <c r="R47" s="6">
        <v>0</v>
      </c>
      <c r="S47" s="6">
        <v>7</v>
      </c>
      <c r="T47" s="6">
        <v>0</v>
      </c>
    </row>
    <row r="48" spans="1:20" ht="25.5" x14ac:dyDescent="0.25">
      <c r="A48" s="13" t="s">
        <v>710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6">
        <v>28</v>
      </c>
      <c r="P48" s="6">
        <v>1</v>
      </c>
      <c r="Q48" s="6">
        <v>1</v>
      </c>
      <c r="R48" s="6">
        <v>0</v>
      </c>
      <c r="S48" s="6">
        <v>3</v>
      </c>
      <c r="T48" s="6">
        <v>0</v>
      </c>
    </row>
    <row r="49" spans="1:20" ht="15.75" x14ac:dyDescent="0.25">
      <c r="A49" s="13" t="s">
        <v>1232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6">
        <v>29</v>
      </c>
      <c r="P49" s="6">
        <v>1</v>
      </c>
      <c r="Q49" s="6">
        <v>1</v>
      </c>
      <c r="R49" s="6">
        <v>0</v>
      </c>
      <c r="S49" s="6">
        <v>6</v>
      </c>
      <c r="T49" s="6">
        <v>0</v>
      </c>
    </row>
    <row r="50" spans="1:20" ht="15.75" x14ac:dyDescent="0.25">
      <c r="A50" s="13" t="s">
        <v>704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6">
        <v>30</v>
      </c>
      <c r="P50" s="6">
        <v>3</v>
      </c>
      <c r="Q50" s="6">
        <v>3</v>
      </c>
      <c r="R50" s="6">
        <v>0</v>
      </c>
      <c r="S50" s="6">
        <v>1</v>
      </c>
      <c r="T50" s="6">
        <v>0</v>
      </c>
    </row>
    <row r="51" spans="1:20" ht="25.5" x14ac:dyDescent="0.25">
      <c r="A51" s="13" t="s">
        <v>433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6">
        <v>31</v>
      </c>
      <c r="P51" s="6">
        <v>2</v>
      </c>
      <c r="Q51" s="6">
        <v>2</v>
      </c>
      <c r="R51" s="6">
        <v>0</v>
      </c>
      <c r="S51" s="6">
        <v>0</v>
      </c>
      <c r="T51" s="6">
        <v>0</v>
      </c>
    </row>
    <row r="52" spans="1:20" ht="25.5" x14ac:dyDescent="0.25">
      <c r="A52" s="13" t="s">
        <v>711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6">
        <v>32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</row>
    <row r="53" spans="1:20" ht="25.5" x14ac:dyDescent="0.25">
      <c r="A53" s="13" t="s">
        <v>442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6">
        <v>33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</row>
    <row r="54" spans="1:20" ht="15.75" x14ac:dyDescent="0.25">
      <c r="A54" s="13" t="s">
        <v>1232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6">
        <v>34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</row>
    <row r="55" spans="1:20" ht="15.75" x14ac:dyDescent="0.25">
      <c r="A55" s="13" t="s">
        <v>704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6">
        <v>35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</row>
    <row r="56" spans="1:20" ht="25.5" x14ac:dyDescent="0.25">
      <c r="A56" s="13" t="s">
        <v>433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6">
        <v>36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</row>
    <row r="57" spans="1:20" ht="38.25" customHeight="1" x14ac:dyDescent="0.25">
      <c r="A57" s="13" t="s">
        <v>1157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6">
        <v>37</v>
      </c>
      <c r="P57" s="6">
        <v>1</v>
      </c>
      <c r="Q57" s="6">
        <v>1</v>
      </c>
      <c r="R57" s="6">
        <v>0</v>
      </c>
      <c r="S57" s="6">
        <v>0</v>
      </c>
      <c r="T57" s="6">
        <v>0</v>
      </c>
    </row>
    <row r="58" spans="1:20" ht="38.25" customHeight="1" x14ac:dyDescent="0.25">
      <c r="A58" s="13" t="s">
        <v>1158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6">
        <v>38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</row>
    <row r="59" spans="1:20" ht="25.5" x14ac:dyDescent="0.25">
      <c r="A59" s="13" t="s">
        <v>443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6">
        <v>39</v>
      </c>
      <c r="P59" s="6">
        <v>6</v>
      </c>
      <c r="Q59" s="6">
        <v>6</v>
      </c>
      <c r="R59" s="6">
        <v>0</v>
      </c>
      <c r="S59" s="6">
        <v>7</v>
      </c>
      <c r="T59" s="6">
        <v>0</v>
      </c>
    </row>
    <row r="60" spans="1:20" ht="26.1" customHeight="1" x14ac:dyDescent="0.25">
      <c r="A60" s="66" t="s">
        <v>444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6">
        <v>40</v>
      </c>
      <c r="P60" s="6">
        <v>2</v>
      </c>
      <c r="Q60" s="6">
        <v>2</v>
      </c>
      <c r="R60" s="6">
        <v>0</v>
      </c>
      <c r="S60" s="6">
        <v>0</v>
      </c>
      <c r="T60" s="6">
        <v>0</v>
      </c>
    </row>
    <row r="61" spans="1:20" ht="25.5" x14ac:dyDescent="0.25">
      <c r="A61" s="13" t="s">
        <v>445</v>
      </c>
      <c r="B61" s="65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6">
        <v>41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</row>
    <row r="62" spans="1:20" ht="15.75" customHeight="1" x14ac:dyDescent="0.25">
      <c r="A62" s="13" t="s">
        <v>446</v>
      </c>
      <c r="B62" s="65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6">
        <v>42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</row>
    <row r="63" spans="1:20" ht="15.75" x14ac:dyDescent="0.25">
      <c r="A63" s="13" t="s">
        <v>634</v>
      </c>
      <c r="B63" s="65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6">
        <v>43</v>
      </c>
      <c r="P63" s="6">
        <v>0</v>
      </c>
      <c r="Q63" s="6">
        <v>0</v>
      </c>
      <c r="R63" s="6">
        <v>0</v>
      </c>
      <c r="S63" s="6">
        <v>2</v>
      </c>
      <c r="T63" s="6">
        <v>0</v>
      </c>
    </row>
    <row r="64" spans="1:20" ht="15.75" x14ac:dyDescent="0.25">
      <c r="A64" s="66" t="s">
        <v>447</v>
      </c>
      <c r="B64" s="65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6">
        <v>44</v>
      </c>
      <c r="P64" s="6">
        <v>4</v>
      </c>
      <c r="Q64" s="6">
        <v>4</v>
      </c>
      <c r="R64" s="6">
        <v>0</v>
      </c>
      <c r="S64" s="6">
        <v>5</v>
      </c>
      <c r="T64" s="6">
        <v>0</v>
      </c>
    </row>
    <row r="65" spans="1:20" ht="25.5" x14ac:dyDescent="0.25">
      <c r="A65" s="13" t="s">
        <v>1295</v>
      </c>
      <c r="B65" s="65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6">
        <v>45</v>
      </c>
      <c r="P65" s="6">
        <v>40</v>
      </c>
      <c r="Q65" s="6">
        <v>40</v>
      </c>
      <c r="R65" s="6">
        <v>0</v>
      </c>
      <c r="S65" s="6">
        <v>6</v>
      </c>
      <c r="T65" s="6">
        <v>0</v>
      </c>
    </row>
    <row r="66" spans="1:20" ht="25.5" x14ac:dyDescent="0.25">
      <c r="A66" s="3" t="s">
        <v>1296</v>
      </c>
      <c r="B66" s="65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6">
        <v>46</v>
      </c>
      <c r="P66" s="6">
        <v>6</v>
      </c>
      <c r="Q66" s="6">
        <v>6</v>
      </c>
      <c r="R66" s="6">
        <v>0</v>
      </c>
      <c r="S66" s="6">
        <v>6</v>
      </c>
      <c r="T66" s="6">
        <v>0</v>
      </c>
    </row>
    <row r="67" spans="1:20" ht="15.75" x14ac:dyDescent="0.25">
      <c r="A67" s="3" t="s">
        <v>1297</v>
      </c>
      <c r="B67" s="65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6">
        <v>47</v>
      </c>
      <c r="P67" s="6">
        <v>7</v>
      </c>
      <c r="Q67" s="6">
        <v>7</v>
      </c>
      <c r="R67" s="6">
        <v>0</v>
      </c>
      <c r="S67" s="6">
        <v>0</v>
      </c>
      <c r="T67" s="6">
        <v>0</v>
      </c>
    </row>
    <row r="68" spans="1:20" ht="25.5" x14ac:dyDescent="0.25">
      <c r="A68" s="3" t="s">
        <v>1298</v>
      </c>
      <c r="B68" s="65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6">
        <v>48</v>
      </c>
      <c r="P68" s="6">
        <v>27</v>
      </c>
      <c r="Q68" s="6">
        <v>27</v>
      </c>
      <c r="R68" s="6">
        <v>0</v>
      </c>
      <c r="S68" s="6">
        <v>0</v>
      </c>
      <c r="T68" s="6">
        <v>0</v>
      </c>
    </row>
    <row r="69" spans="1:20" ht="25.5" x14ac:dyDescent="0.25">
      <c r="A69" s="3" t="s">
        <v>1299</v>
      </c>
      <c r="B69" s="65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6">
        <v>49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</row>
    <row r="70" spans="1:20" ht="15.75" x14ac:dyDescent="0.25">
      <c r="A70" s="3" t="s">
        <v>1300</v>
      </c>
      <c r="B70" s="65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6">
        <v>50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</row>
    <row r="71" spans="1:20" ht="25.5" customHeight="1" x14ac:dyDescent="0.25">
      <c r="A71" s="13" t="s">
        <v>503</v>
      </c>
      <c r="B71" s="65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6">
        <v>51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</row>
    <row r="72" spans="1:20" ht="25.5" x14ac:dyDescent="0.25">
      <c r="A72" s="3" t="s">
        <v>1301</v>
      </c>
      <c r="B72" s="65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6">
        <v>52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</row>
    <row r="73" spans="1:20" ht="15.75" x14ac:dyDescent="0.25">
      <c r="A73" s="3" t="s">
        <v>1297</v>
      </c>
      <c r="B73" s="65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6">
        <v>53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</row>
    <row r="74" spans="1:20" ht="25.5" x14ac:dyDescent="0.25">
      <c r="A74" s="3" t="s">
        <v>1298</v>
      </c>
      <c r="B74" s="65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6">
        <v>54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</row>
    <row r="75" spans="1:20" ht="25.5" x14ac:dyDescent="0.25">
      <c r="A75" s="3" t="s">
        <v>1299</v>
      </c>
      <c r="B75" s="65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6">
        <v>55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</row>
    <row r="76" spans="1:20" ht="15.75" x14ac:dyDescent="0.25">
      <c r="A76" s="3" t="s">
        <v>1300</v>
      </c>
      <c r="B76" s="65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6">
        <v>56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</row>
  </sheetData>
  <sheetProtection password="A428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76">
      <formula1>0</formula1>
      <formula2>999999999999</formula2>
    </dataValidation>
  </dataValidations>
  <printOptions horizontalCentered="1"/>
  <pageMargins left="0.39370078740157483" right="0.39370078740157483" top="0.59055118110236227" bottom="0.39370078740157483" header="0" footer="0"/>
  <pageSetup paperSize="9" scale="74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P82"/>
  <sheetViews>
    <sheetView showGridLines="0" topLeftCell="A17" workbookViewId="0">
      <selection activeCell="P21" sqref="P21"/>
    </sheetView>
  </sheetViews>
  <sheetFormatPr defaultRowHeight="12.75" x14ac:dyDescent="0.2"/>
  <cols>
    <col min="1" max="1" width="100.83203125" style="19" customWidth="1"/>
    <col min="2" max="14" width="4" style="19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s="45" customFormat="1" ht="39.950000000000003" customHeight="1" x14ac:dyDescent="0.2">
      <c r="A17" s="148" t="s">
        <v>1338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</row>
    <row r="18" spans="1:16" x14ac:dyDescent="0.2">
      <c r="A18" s="149" t="s">
        <v>1339</v>
      </c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</row>
    <row r="19" spans="1:16" ht="25.5" x14ac:dyDescent="0.2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" t="s">
        <v>483</v>
      </c>
      <c r="P19" s="4" t="s">
        <v>1136</v>
      </c>
    </row>
    <row r="20" spans="1:16" x14ac:dyDescent="0.2">
      <c r="A20" s="71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15.75" x14ac:dyDescent="0.25">
      <c r="A21" s="3" t="s">
        <v>1137</v>
      </c>
      <c r="B21" s="6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16">
        <v>1</v>
      </c>
      <c r="P21" s="6">
        <v>54</v>
      </c>
    </row>
    <row r="22" spans="1:16" ht="25.5" x14ac:dyDescent="0.25">
      <c r="A22" s="3" t="s">
        <v>1132</v>
      </c>
      <c r="B22" s="68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6">
        <v>2</v>
      </c>
      <c r="P22" s="6">
        <v>44</v>
      </c>
    </row>
    <row r="23" spans="1:16" ht="15.75" x14ac:dyDescent="0.25">
      <c r="A23" s="3" t="s">
        <v>1138</v>
      </c>
      <c r="B23" s="6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16">
        <v>3</v>
      </c>
      <c r="P23" s="6">
        <v>35</v>
      </c>
    </row>
    <row r="24" spans="1:16" ht="25.5" x14ac:dyDescent="0.25">
      <c r="A24" s="3" t="s">
        <v>1133</v>
      </c>
      <c r="B24" s="68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6">
        <v>4</v>
      </c>
      <c r="P24" s="6">
        <v>35</v>
      </c>
    </row>
    <row r="25" spans="1:16" ht="15.75" x14ac:dyDescent="0.25">
      <c r="A25" s="3" t="s">
        <v>1139</v>
      </c>
      <c r="B25" s="6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16">
        <v>5</v>
      </c>
      <c r="P25" s="6">
        <v>9</v>
      </c>
    </row>
    <row r="26" spans="1:16" ht="25.5" x14ac:dyDescent="0.25">
      <c r="A26" s="3" t="s">
        <v>1134</v>
      </c>
      <c r="B26" s="6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16">
        <v>6</v>
      </c>
      <c r="P26" s="6">
        <v>0</v>
      </c>
    </row>
    <row r="27" spans="1:16" ht="15.75" x14ac:dyDescent="0.25">
      <c r="A27" s="3" t="s">
        <v>1140</v>
      </c>
      <c r="B27" s="68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6">
        <v>7</v>
      </c>
      <c r="P27" s="6">
        <v>45</v>
      </c>
    </row>
    <row r="28" spans="1:16" ht="25.5" x14ac:dyDescent="0.25">
      <c r="A28" s="3" t="s">
        <v>364</v>
      </c>
      <c r="B28" s="6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16">
        <v>8</v>
      </c>
      <c r="P28" s="6">
        <v>0</v>
      </c>
    </row>
    <row r="29" spans="1:16" ht="25.5" x14ac:dyDescent="0.25">
      <c r="A29" s="3" t="s">
        <v>365</v>
      </c>
      <c r="B29" s="68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6">
        <v>9</v>
      </c>
      <c r="P29" s="6">
        <v>37</v>
      </c>
    </row>
    <row r="30" spans="1:16" ht="38.25" x14ac:dyDescent="0.25">
      <c r="A30" s="3" t="s">
        <v>366</v>
      </c>
      <c r="B30" s="6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1">
        <v>10</v>
      </c>
      <c r="P30" s="6">
        <v>0</v>
      </c>
    </row>
    <row r="31" spans="1:16" ht="15.75" x14ac:dyDescent="0.25">
      <c r="A31" s="3" t="s">
        <v>1121</v>
      </c>
      <c r="B31" s="6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1">
        <v>11</v>
      </c>
      <c r="P31" s="6">
        <v>0</v>
      </c>
    </row>
    <row r="32" spans="1:16" ht="15.75" x14ac:dyDescent="0.25">
      <c r="A32" s="3" t="s">
        <v>1120</v>
      </c>
      <c r="B32" s="6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1">
        <v>12</v>
      </c>
      <c r="P32" s="6">
        <v>8</v>
      </c>
    </row>
    <row r="33" spans="1:16" ht="25.5" x14ac:dyDescent="0.25">
      <c r="A33" s="3" t="s">
        <v>367</v>
      </c>
      <c r="B33" s="6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1">
        <v>13</v>
      </c>
      <c r="P33" s="6">
        <v>0</v>
      </c>
    </row>
    <row r="34" spans="1:16" ht="15.75" x14ac:dyDescent="0.25">
      <c r="A34" s="3" t="s">
        <v>1141</v>
      </c>
      <c r="B34" s="68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1">
        <v>14</v>
      </c>
      <c r="P34" s="6">
        <v>21</v>
      </c>
    </row>
    <row r="35" spans="1:16" ht="25.5" x14ac:dyDescent="0.25">
      <c r="A35" s="3" t="s">
        <v>1122</v>
      </c>
      <c r="B35" s="6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1">
        <v>15</v>
      </c>
      <c r="P35" s="6">
        <v>21</v>
      </c>
    </row>
    <row r="36" spans="1:16" ht="15.75" x14ac:dyDescent="0.25">
      <c r="A36" s="3" t="s">
        <v>1123</v>
      </c>
      <c r="B36" s="6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1">
        <v>16</v>
      </c>
      <c r="P36" s="6">
        <v>0</v>
      </c>
    </row>
    <row r="37" spans="1:16" ht="15.75" x14ac:dyDescent="0.25">
      <c r="A37" s="3" t="s">
        <v>1124</v>
      </c>
      <c r="B37" s="6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1">
        <v>17</v>
      </c>
      <c r="P37" s="6">
        <v>0</v>
      </c>
    </row>
    <row r="38" spans="1:16" ht="15.75" x14ac:dyDescent="0.25">
      <c r="A38" s="3" t="s">
        <v>1142</v>
      </c>
      <c r="B38" s="6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1">
        <v>18</v>
      </c>
      <c r="P38" s="6">
        <v>1</v>
      </c>
    </row>
    <row r="39" spans="1:16" ht="15.75" x14ac:dyDescent="0.25">
      <c r="A39" s="3" t="s">
        <v>1143</v>
      </c>
      <c r="B39" s="6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1">
        <v>19</v>
      </c>
      <c r="P39" s="6">
        <v>1</v>
      </c>
    </row>
    <row r="40" spans="1:16" ht="38.25" x14ac:dyDescent="0.25">
      <c r="A40" s="3" t="s">
        <v>1144</v>
      </c>
      <c r="B40" s="6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1">
        <v>20</v>
      </c>
      <c r="P40" s="6">
        <v>1</v>
      </c>
    </row>
    <row r="41" spans="1:16" ht="25.5" x14ac:dyDescent="0.25">
      <c r="A41" s="3" t="s">
        <v>1119</v>
      </c>
      <c r="B41" s="6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1">
        <v>21</v>
      </c>
      <c r="P41" s="6">
        <v>226</v>
      </c>
    </row>
    <row r="42" spans="1:16" ht="25.5" x14ac:dyDescent="0.25">
      <c r="A42" s="3" t="s">
        <v>1125</v>
      </c>
      <c r="B42" s="68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1">
        <v>22</v>
      </c>
      <c r="P42" s="6">
        <v>4</v>
      </c>
    </row>
    <row r="43" spans="1:16" ht="15.75" x14ac:dyDescent="0.25">
      <c r="A43" s="3" t="s">
        <v>1145</v>
      </c>
      <c r="B43" s="68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">
        <v>23</v>
      </c>
      <c r="P43" s="6">
        <v>20</v>
      </c>
    </row>
    <row r="44" spans="1:16" ht="15.75" x14ac:dyDescent="0.25">
      <c r="A44" s="3" t="s">
        <v>1146</v>
      </c>
      <c r="B44" s="69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1">
        <v>24</v>
      </c>
      <c r="P44" s="6">
        <v>5</v>
      </c>
    </row>
    <row r="45" spans="1:16" ht="15.75" x14ac:dyDescent="0.25">
      <c r="A45" s="3" t="s">
        <v>1147</v>
      </c>
      <c r="B45" s="68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1">
        <v>25</v>
      </c>
      <c r="P45" s="6">
        <v>70</v>
      </c>
    </row>
    <row r="46" spans="1:16" ht="15.75" x14ac:dyDescent="0.25">
      <c r="A46" s="3" t="s">
        <v>1148</v>
      </c>
      <c r="B46" s="68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1">
        <v>26</v>
      </c>
      <c r="P46" s="6">
        <v>0</v>
      </c>
    </row>
    <row r="47" spans="1:16" ht="15.75" x14ac:dyDescent="0.25">
      <c r="A47" s="3" t="s">
        <v>1149</v>
      </c>
      <c r="B47" s="69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1">
        <v>27</v>
      </c>
      <c r="P47" s="6">
        <v>127</v>
      </c>
    </row>
    <row r="48" spans="1:16" ht="15.75" x14ac:dyDescent="0.25">
      <c r="A48" s="3" t="s">
        <v>1126</v>
      </c>
      <c r="B48" s="69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1">
        <v>28</v>
      </c>
      <c r="P48" s="6">
        <v>112</v>
      </c>
    </row>
    <row r="49" spans="1:16" ht="15.75" x14ac:dyDescent="0.25">
      <c r="A49" s="3" t="s">
        <v>635</v>
      </c>
      <c r="B49" s="69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1">
        <v>29</v>
      </c>
      <c r="P49" s="6">
        <v>134</v>
      </c>
    </row>
    <row r="50" spans="1:16" ht="25.5" x14ac:dyDescent="0.25">
      <c r="A50" s="3" t="s">
        <v>1127</v>
      </c>
      <c r="B50" s="6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1">
        <v>30</v>
      </c>
      <c r="P50" s="6">
        <v>82</v>
      </c>
    </row>
    <row r="51" spans="1:16" ht="25.5" x14ac:dyDescent="0.25">
      <c r="A51" s="3" t="s">
        <v>1196</v>
      </c>
      <c r="B51" s="6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1">
        <v>31</v>
      </c>
      <c r="P51" s="6">
        <v>52</v>
      </c>
    </row>
    <row r="52" spans="1:16" ht="15.75" x14ac:dyDescent="0.25">
      <c r="A52" s="3" t="s">
        <v>448</v>
      </c>
      <c r="B52" s="70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1">
        <v>32</v>
      </c>
      <c r="P52" s="6">
        <v>19</v>
      </c>
    </row>
    <row r="53" spans="1:16" ht="15.75" x14ac:dyDescent="0.25">
      <c r="A53" s="3" t="s">
        <v>449</v>
      </c>
      <c r="B53" s="6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1">
        <v>33</v>
      </c>
      <c r="P53" s="6">
        <v>8</v>
      </c>
    </row>
    <row r="54" spans="1:16" ht="15.75" x14ac:dyDescent="0.25">
      <c r="A54" s="3" t="s">
        <v>450</v>
      </c>
      <c r="B54" s="6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1">
        <v>34</v>
      </c>
      <c r="P54" s="6">
        <v>25</v>
      </c>
    </row>
    <row r="55" spans="1:16" ht="15.75" x14ac:dyDescent="0.25">
      <c r="A55" s="3" t="s">
        <v>1152</v>
      </c>
      <c r="B55" s="6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1">
        <v>35</v>
      </c>
      <c r="P55" s="6">
        <v>30</v>
      </c>
    </row>
    <row r="56" spans="1:16" ht="15.75" x14ac:dyDescent="0.25">
      <c r="A56" s="3" t="s">
        <v>1153</v>
      </c>
      <c r="B56" s="6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1">
        <v>36</v>
      </c>
      <c r="P56" s="6">
        <v>52</v>
      </c>
    </row>
    <row r="57" spans="1:16" ht="15.75" x14ac:dyDescent="0.25">
      <c r="A57" s="3" t="s">
        <v>1128</v>
      </c>
      <c r="B57" s="6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1">
        <v>37</v>
      </c>
      <c r="P57" s="6">
        <v>0</v>
      </c>
    </row>
    <row r="58" spans="1:16" ht="15.75" x14ac:dyDescent="0.25">
      <c r="A58" s="3" t="s">
        <v>636</v>
      </c>
      <c r="B58" s="6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1">
        <v>38</v>
      </c>
      <c r="P58" s="6">
        <v>0</v>
      </c>
    </row>
    <row r="59" spans="1:16" ht="25.5" x14ac:dyDescent="0.25">
      <c r="A59" s="3" t="s">
        <v>451</v>
      </c>
      <c r="B59" s="6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1">
        <v>39</v>
      </c>
      <c r="P59" s="6">
        <v>0</v>
      </c>
    </row>
    <row r="60" spans="1:16" ht="39.950000000000003" customHeight="1" x14ac:dyDescent="0.25">
      <c r="A60" s="3" t="s">
        <v>1001</v>
      </c>
      <c r="B60" s="6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1">
        <v>40</v>
      </c>
      <c r="P60" s="6">
        <v>0</v>
      </c>
    </row>
    <row r="61" spans="1:16" ht="25.5" x14ac:dyDescent="0.25">
      <c r="A61" s="3" t="s">
        <v>452</v>
      </c>
      <c r="B61" s="6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1">
        <v>41</v>
      </c>
      <c r="P61" s="6">
        <v>0</v>
      </c>
    </row>
    <row r="62" spans="1:16" ht="26.1" customHeight="1" x14ac:dyDescent="0.25">
      <c r="A62" s="3" t="s">
        <v>612</v>
      </c>
      <c r="B62" s="6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1">
        <v>42</v>
      </c>
      <c r="P62" s="6">
        <v>0</v>
      </c>
    </row>
    <row r="63" spans="1:16" ht="15.75" x14ac:dyDescent="0.25">
      <c r="A63" s="3" t="s">
        <v>453</v>
      </c>
      <c r="B63" s="6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1">
        <v>43</v>
      </c>
      <c r="P63" s="6">
        <v>0</v>
      </c>
    </row>
    <row r="64" spans="1:16" ht="26.1" customHeight="1" x14ac:dyDescent="0.25">
      <c r="A64" s="3" t="s">
        <v>1229</v>
      </c>
      <c r="B64" s="6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1">
        <v>44</v>
      </c>
      <c r="P64" s="6">
        <v>194</v>
      </c>
    </row>
    <row r="65" spans="1:16" ht="26.25" x14ac:dyDescent="0.25">
      <c r="A65" s="72" t="s">
        <v>454</v>
      </c>
      <c r="B65" s="6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1">
        <v>45</v>
      </c>
      <c r="P65" s="6">
        <v>63</v>
      </c>
    </row>
    <row r="66" spans="1:16" ht="15.75" x14ac:dyDescent="0.25">
      <c r="A66" s="3" t="s">
        <v>1131</v>
      </c>
      <c r="B66" s="6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1">
        <v>46</v>
      </c>
      <c r="P66" s="6">
        <v>108</v>
      </c>
    </row>
    <row r="67" spans="1:16" ht="15.75" x14ac:dyDescent="0.25">
      <c r="A67" s="3" t="s">
        <v>1129</v>
      </c>
      <c r="B67" s="6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1">
        <v>47</v>
      </c>
      <c r="P67" s="6">
        <v>23</v>
      </c>
    </row>
    <row r="68" spans="1:16" ht="26.1" customHeight="1" x14ac:dyDescent="0.25">
      <c r="A68" s="3" t="s">
        <v>1230</v>
      </c>
      <c r="B68" s="6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1">
        <v>48</v>
      </c>
      <c r="P68" s="6">
        <v>248</v>
      </c>
    </row>
    <row r="69" spans="1:16" ht="25.5" x14ac:dyDescent="0.25">
      <c r="A69" s="3" t="s">
        <v>455</v>
      </c>
      <c r="B69" s="6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1">
        <v>49</v>
      </c>
      <c r="P69" s="6">
        <v>96</v>
      </c>
    </row>
    <row r="70" spans="1:16" ht="15.75" x14ac:dyDescent="0.25">
      <c r="A70" s="3" t="s">
        <v>1131</v>
      </c>
      <c r="B70" s="6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1">
        <v>50</v>
      </c>
      <c r="P70" s="6">
        <v>122</v>
      </c>
    </row>
    <row r="71" spans="1:16" ht="15.75" x14ac:dyDescent="0.25">
      <c r="A71" s="3" t="s">
        <v>1129</v>
      </c>
      <c r="B71" s="6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1">
        <v>51</v>
      </c>
      <c r="P71" s="6">
        <v>30</v>
      </c>
    </row>
    <row r="72" spans="1:16" ht="38.25" x14ac:dyDescent="0.25">
      <c r="A72" s="3" t="s">
        <v>456</v>
      </c>
      <c r="B72" s="6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1">
        <v>52</v>
      </c>
      <c r="P72" s="6">
        <v>18</v>
      </c>
    </row>
    <row r="73" spans="1:16" ht="25.5" x14ac:dyDescent="0.25">
      <c r="A73" s="3" t="s">
        <v>457</v>
      </c>
      <c r="B73" s="6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1">
        <v>53</v>
      </c>
      <c r="P73" s="6">
        <v>0</v>
      </c>
    </row>
    <row r="74" spans="1:16" ht="15" customHeight="1" x14ac:dyDescent="0.25">
      <c r="A74" s="3" t="s">
        <v>1131</v>
      </c>
      <c r="B74" s="6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1">
        <v>54</v>
      </c>
      <c r="P74" s="6">
        <v>11</v>
      </c>
    </row>
    <row r="75" spans="1:16" ht="15.75" x14ac:dyDescent="0.25">
      <c r="A75" s="3" t="s">
        <v>1129</v>
      </c>
      <c r="B75" s="6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1">
        <v>55</v>
      </c>
      <c r="P75" s="6">
        <v>7</v>
      </c>
    </row>
    <row r="76" spans="1:16" ht="15.75" x14ac:dyDescent="0.25">
      <c r="A76" s="3" t="s">
        <v>1130</v>
      </c>
      <c r="B76" s="6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1">
        <v>56</v>
      </c>
      <c r="P76" s="6">
        <v>18</v>
      </c>
    </row>
    <row r="77" spans="1:16" ht="51" x14ac:dyDescent="0.25">
      <c r="A77" s="3" t="s">
        <v>504</v>
      </c>
      <c r="B77" s="6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1">
        <v>57</v>
      </c>
      <c r="P77" s="6">
        <v>399</v>
      </c>
    </row>
    <row r="78" spans="1:16" ht="15.75" x14ac:dyDescent="0.25">
      <c r="A78" s="3" t="s">
        <v>458</v>
      </c>
      <c r="B78" s="6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1">
        <v>58</v>
      </c>
      <c r="P78" s="6">
        <v>344</v>
      </c>
    </row>
    <row r="79" spans="1:16" ht="15.75" x14ac:dyDescent="0.25">
      <c r="A79" s="3" t="s">
        <v>459</v>
      </c>
      <c r="B79" s="6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1">
        <v>59</v>
      </c>
      <c r="P79" s="6">
        <v>76</v>
      </c>
    </row>
    <row r="80" spans="1:16" ht="15.75" x14ac:dyDescent="0.25">
      <c r="A80" s="3" t="s">
        <v>460</v>
      </c>
      <c r="B80" s="6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1">
        <v>60</v>
      </c>
      <c r="P80" s="6">
        <v>61</v>
      </c>
    </row>
    <row r="81" spans="1:16" ht="15.75" x14ac:dyDescent="0.25">
      <c r="A81" s="3" t="s">
        <v>461</v>
      </c>
      <c r="B81" s="6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1">
        <v>61</v>
      </c>
      <c r="P81" s="6">
        <v>40</v>
      </c>
    </row>
    <row r="82" spans="1:16" ht="25.5" x14ac:dyDescent="0.25">
      <c r="A82" s="3" t="s">
        <v>505</v>
      </c>
      <c r="B82" s="6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1">
        <v>62</v>
      </c>
      <c r="P82" s="6">
        <v>80</v>
      </c>
    </row>
  </sheetData>
  <sheetProtection password="A428" sheet="1" objects="1" scenarios="1" selectLockedCells="1"/>
  <mergeCells count="2">
    <mergeCell ref="A17:P17"/>
    <mergeCell ref="A18:P18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82">
      <formula1>0</formula1>
      <formula2>999999999999</formula2>
    </dataValidation>
  </dataValidations>
  <printOptions horizontalCentered="1"/>
  <pageMargins left="0.39370078740157483" right="0.39370078740157483" top="0.59055118110236227" bottom="0.39370078740157483" header="0" footer="0"/>
  <pageSetup paperSize="9" scale="52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7">
    <pageSetUpPr fitToPage="1"/>
  </sheetPr>
  <dimension ref="A1:R50"/>
  <sheetViews>
    <sheetView showGridLines="0" topLeftCell="A17" workbookViewId="0">
      <selection activeCell="P21" sqref="P21"/>
    </sheetView>
  </sheetViews>
  <sheetFormatPr defaultRowHeight="12.75" x14ac:dyDescent="0.2"/>
  <cols>
    <col min="1" max="4" width="10.83203125" style="23" customWidth="1"/>
    <col min="5" max="7" width="11.83203125" style="23" customWidth="1"/>
    <col min="8" max="8" width="5.83203125" style="23" customWidth="1"/>
    <col min="9" max="11" width="11.83203125" style="23" customWidth="1"/>
    <col min="12" max="14" width="10.83203125" style="23" hidden="1" customWidth="1"/>
    <col min="15" max="15" width="7.5" style="24" bestFit="1" customWidth="1"/>
    <col min="16" max="16" width="15.83203125" style="24" customWidth="1"/>
    <col min="17" max="17" width="2.83203125" style="24" customWidth="1"/>
    <col min="18" max="18" width="5.83203125" style="24" customWidth="1"/>
    <col min="19" max="22" width="10.83203125" style="24" customWidth="1"/>
    <col min="23" max="16384" width="9.33203125" style="24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59" t="s">
        <v>1195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</row>
    <row r="18" spans="1:16" x14ac:dyDescent="0.2">
      <c r="A18" s="160" t="s">
        <v>1339</v>
      </c>
      <c r="B18" s="160"/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</row>
    <row r="19" spans="1:16" ht="25.5" x14ac:dyDescent="0.2">
      <c r="A19" s="150"/>
      <c r="B19" s="151"/>
      <c r="C19" s="151"/>
      <c r="D19" s="151"/>
      <c r="E19" s="151"/>
      <c r="F19" s="151"/>
      <c r="G19" s="151"/>
      <c r="H19" s="151"/>
      <c r="I19" s="151"/>
      <c r="J19" s="151"/>
      <c r="K19" s="152"/>
      <c r="L19" s="25"/>
      <c r="M19" s="25"/>
      <c r="N19" s="25"/>
      <c r="O19" s="26" t="s">
        <v>483</v>
      </c>
      <c r="P19" s="26" t="s">
        <v>476</v>
      </c>
    </row>
    <row r="20" spans="1:16" x14ac:dyDescent="0.2">
      <c r="A20" s="164">
        <v>1</v>
      </c>
      <c r="B20" s="165"/>
      <c r="C20" s="165"/>
      <c r="D20" s="165"/>
      <c r="E20" s="165"/>
      <c r="F20" s="165"/>
      <c r="G20" s="165"/>
      <c r="H20" s="165"/>
      <c r="I20" s="165"/>
      <c r="J20" s="165"/>
      <c r="K20" s="166"/>
      <c r="L20" s="27"/>
      <c r="M20" s="27"/>
      <c r="N20" s="27"/>
      <c r="O20" s="27">
        <v>2</v>
      </c>
      <c r="P20" s="27">
        <v>3</v>
      </c>
    </row>
    <row r="21" spans="1:16" ht="39.950000000000003" customHeight="1" x14ac:dyDescent="0.25">
      <c r="A21" s="150" t="s">
        <v>506</v>
      </c>
      <c r="B21" s="151"/>
      <c r="C21" s="151"/>
      <c r="D21" s="151"/>
      <c r="E21" s="151"/>
      <c r="F21" s="151"/>
      <c r="G21" s="151"/>
      <c r="H21" s="151"/>
      <c r="I21" s="151"/>
      <c r="J21" s="151"/>
      <c r="K21" s="152"/>
      <c r="L21" s="28"/>
      <c r="M21" s="28"/>
      <c r="N21" s="28"/>
      <c r="O21" s="29">
        <v>1</v>
      </c>
      <c r="P21" s="6">
        <v>0</v>
      </c>
    </row>
    <row r="22" spans="1:16" ht="39.950000000000003" customHeight="1" x14ac:dyDescent="0.25">
      <c r="A22" s="150" t="s">
        <v>613</v>
      </c>
      <c r="B22" s="151"/>
      <c r="C22" s="151"/>
      <c r="D22" s="151"/>
      <c r="E22" s="151"/>
      <c r="F22" s="151"/>
      <c r="G22" s="151"/>
      <c r="H22" s="151"/>
      <c r="I22" s="151"/>
      <c r="J22" s="151"/>
      <c r="K22" s="152"/>
      <c r="L22" s="30"/>
      <c r="M22" s="30"/>
      <c r="N22" s="30"/>
      <c r="O22" s="29">
        <v>2</v>
      </c>
      <c r="P22" s="6">
        <v>1</v>
      </c>
    </row>
    <row r="23" spans="1:16" ht="25.5" customHeight="1" x14ac:dyDescent="0.25">
      <c r="A23" s="161" t="s">
        <v>1154</v>
      </c>
      <c r="B23" s="162"/>
      <c r="C23" s="162"/>
      <c r="D23" s="162"/>
      <c r="E23" s="162"/>
      <c r="F23" s="162"/>
      <c r="G23" s="162"/>
      <c r="H23" s="162"/>
      <c r="I23" s="162"/>
      <c r="J23" s="162"/>
      <c r="K23" s="163"/>
      <c r="L23" s="31"/>
      <c r="M23" s="31"/>
      <c r="N23" s="31"/>
      <c r="O23" s="29">
        <v>3</v>
      </c>
      <c r="P23" s="6">
        <v>0</v>
      </c>
    </row>
    <row r="24" spans="1:16" ht="15.75" customHeight="1" x14ac:dyDescent="0.25">
      <c r="A24" s="150" t="s">
        <v>1155</v>
      </c>
      <c r="B24" s="151"/>
      <c r="C24" s="151"/>
      <c r="D24" s="151"/>
      <c r="E24" s="151"/>
      <c r="F24" s="151"/>
      <c r="G24" s="151"/>
      <c r="H24" s="151"/>
      <c r="I24" s="151"/>
      <c r="J24" s="151"/>
      <c r="K24" s="152"/>
      <c r="L24" s="30"/>
      <c r="M24" s="30"/>
      <c r="N24" s="30"/>
      <c r="O24" s="29">
        <v>4</v>
      </c>
      <c r="P24" s="6">
        <v>1</v>
      </c>
    </row>
    <row r="25" spans="1:16" ht="15.75" customHeight="1" x14ac:dyDescent="0.25">
      <c r="A25" s="150" t="s">
        <v>1156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52"/>
      <c r="L25" s="30"/>
      <c r="M25" s="30"/>
      <c r="N25" s="30"/>
      <c r="O25" s="29">
        <v>5</v>
      </c>
      <c r="P25" s="6">
        <v>0</v>
      </c>
    </row>
    <row r="26" spans="1:16" ht="15.75" customHeight="1" x14ac:dyDescent="0.25">
      <c r="A26" s="150" t="s">
        <v>507</v>
      </c>
      <c r="B26" s="151"/>
      <c r="C26" s="151"/>
      <c r="D26" s="151"/>
      <c r="E26" s="151"/>
      <c r="F26" s="151"/>
      <c r="G26" s="151"/>
      <c r="H26" s="151"/>
      <c r="I26" s="151"/>
      <c r="J26" s="151"/>
      <c r="K26" s="152"/>
      <c r="L26" s="30"/>
      <c r="M26" s="30"/>
      <c r="N26" s="30"/>
      <c r="O26" s="29">
        <v>6</v>
      </c>
      <c r="P26" s="6">
        <v>9</v>
      </c>
    </row>
    <row r="27" spans="1:16" ht="30" customHeight="1" x14ac:dyDescent="0.25">
      <c r="A27" s="150" t="s">
        <v>868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2"/>
      <c r="L27" s="30"/>
      <c r="M27" s="30"/>
      <c r="N27" s="30"/>
      <c r="O27" s="29">
        <v>7</v>
      </c>
      <c r="P27" s="6">
        <v>4</v>
      </c>
    </row>
    <row r="28" spans="1:16" ht="15.75" customHeight="1" x14ac:dyDescent="0.25">
      <c r="A28" s="150" t="s">
        <v>869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2"/>
      <c r="L28" s="30"/>
      <c r="M28" s="30"/>
      <c r="N28" s="30"/>
      <c r="O28" s="29">
        <v>8</v>
      </c>
      <c r="P28" s="6">
        <v>0</v>
      </c>
    </row>
    <row r="29" spans="1:16" ht="15.75" customHeight="1" x14ac:dyDescent="0.25">
      <c r="A29" s="150" t="s">
        <v>870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52"/>
      <c r="L29" s="30"/>
      <c r="M29" s="30"/>
      <c r="N29" s="30"/>
      <c r="O29" s="29">
        <v>9</v>
      </c>
      <c r="P29" s="6">
        <v>4</v>
      </c>
    </row>
    <row r="30" spans="1:16" ht="15.75" customHeight="1" x14ac:dyDescent="0.25">
      <c r="A30" s="150" t="s">
        <v>871</v>
      </c>
      <c r="B30" s="151"/>
      <c r="C30" s="151"/>
      <c r="D30" s="151"/>
      <c r="E30" s="151"/>
      <c r="F30" s="151"/>
      <c r="G30" s="151"/>
      <c r="H30" s="151"/>
      <c r="I30" s="151"/>
      <c r="J30" s="151"/>
      <c r="K30" s="152"/>
      <c r="L30" s="30"/>
      <c r="M30" s="30"/>
      <c r="N30" s="30"/>
      <c r="O30" s="29">
        <v>10</v>
      </c>
      <c r="P30" s="6">
        <v>1</v>
      </c>
    </row>
    <row r="31" spans="1:16" ht="30" customHeight="1" x14ac:dyDescent="0.25">
      <c r="A31" s="150" t="s">
        <v>927</v>
      </c>
      <c r="B31" s="151"/>
      <c r="C31" s="151"/>
      <c r="D31" s="151"/>
      <c r="E31" s="151"/>
      <c r="F31" s="151"/>
      <c r="G31" s="151"/>
      <c r="H31" s="151"/>
      <c r="I31" s="151"/>
      <c r="J31" s="151"/>
      <c r="K31" s="152"/>
      <c r="L31" s="30"/>
      <c r="M31" s="30"/>
      <c r="N31" s="30"/>
      <c r="O31" s="29">
        <v>11</v>
      </c>
      <c r="P31" s="6">
        <v>0</v>
      </c>
    </row>
    <row r="32" spans="1:16" ht="30" customHeight="1" x14ac:dyDescent="0.25">
      <c r="A32" s="150" t="s">
        <v>872</v>
      </c>
      <c r="B32" s="151"/>
      <c r="C32" s="151"/>
      <c r="D32" s="151"/>
      <c r="E32" s="151"/>
      <c r="F32" s="151"/>
      <c r="G32" s="151"/>
      <c r="H32" s="151"/>
      <c r="I32" s="151"/>
      <c r="J32" s="151"/>
      <c r="K32" s="152"/>
      <c r="L32" s="30"/>
      <c r="M32" s="30"/>
      <c r="N32" s="30"/>
      <c r="O32" s="29">
        <v>12</v>
      </c>
      <c r="P32" s="6">
        <v>0</v>
      </c>
    </row>
    <row r="33" spans="1:18" ht="30" customHeight="1" x14ac:dyDescent="0.25">
      <c r="A33" s="150" t="s">
        <v>874</v>
      </c>
      <c r="B33" s="151"/>
      <c r="C33" s="151"/>
      <c r="D33" s="151"/>
      <c r="E33" s="151"/>
      <c r="F33" s="151"/>
      <c r="G33" s="151"/>
      <c r="H33" s="151"/>
      <c r="I33" s="151"/>
      <c r="J33" s="151"/>
      <c r="K33" s="152"/>
      <c r="L33" s="30"/>
      <c r="M33" s="30"/>
      <c r="N33" s="30"/>
      <c r="O33" s="29">
        <v>13</v>
      </c>
      <c r="P33" s="6">
        <v>0</v>
      </c>
    </row>
    <row r="34" spans="1:18" ht="15.75" customHeight="1" x14ac:dyDescent="0.25">
      <c r="A34" s="150" t="s">
        <v>873</v>
      </c>
      <c r="B34" s="151"/>
      <c r="C34" s="151"/>
      <c r="D34" s="151"/>
      <c r="E34" s="151"/>
      <c r="F34" s="151"/>
      <c r="G34" s="151"/>
      <c r="H34" s="151"/>
      <c r="I34" s="151"/>
      <c r="J34" s="151"/>
      <c r="K34" s="152"/>
      <c r="L34" s="30"/>
      <c r="M34" s="30"/>
      <c r="N34" s="30"/>
      <c r="O34" s="29">
        <v>14</v>
      </c>
      <c r="P34" s="6">
        <v>0</v>
      </c>
    </row>
    <row r="35" spans="1:18" ht="39.950000000000003" customHeight="1" x14ac:dyDescent="0.25">
      <c r="A35" s="150" t="s">
        <v>462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2"/>
      <c r="L35" s="30"/>
      <c r="M35" s="30"/>
      <c r="N35" s="30"/>
      <c r="O35" s="29">
        <v>15</v>
      </c>
      <c r="P35" s="6">
        <v>0</v>
      </c>
    </row>
    <row r="36" spans="1:18" ht="30" customHeight="1" x14ac:dyDescent="0.25">
      <c r="A36" s="150" t="s">
        <v>875</v>
      </c>
      <c r="B36" s="151"/>
      <c r="C36" s="151"/>
      <c r="D36" s="151"/>
      <c r="E36" s="151"/>
      <c r="F36" s="151"/>
      <c r="G36" s="151"/>
      <c r="H36" s="151"/>
      <c r="I36" s="151"/>
      <c r="J36" s="151"/>
      <c r="K36" s="152"/>
      <c r="L36" s="30"/>
      <c r="M36" s="30"/>
      <c r="N36" s="30"/>
      <c r="O36" s="29">
        <v>16</v>
      </c>
      <c r="P36" s="6">
        <v>0</v>
      </c>
    </row>
    <row r="37" spans="1:18" ht="26.1" customHeight="1" x14ac:dyDescent="0.25">
      <c r="A37" s="150" t="s">
        <v>463</v>
      </c>
      <c r="B37" s="151"/>
      <c r="C37" s="151"/>
      <c r="D37" s="151"/>
      <c r="E37" s="151"/>
      <c r="F37" s="151"/>
      <c r="G37" s="151"/>
      <c r="H37" s="151"/>
      <c r="I37" s="151"/>
      <c r="J37" s="151"/>
      <c r="K37" s="152"/>
      <c r="L37" s="30"/>
      <c r="M37" s="30"/>
      <c r="N37" s="30"/>
      <c r="O37" s="29">
        <v>17</v>
      </c>
      <c r="P37" s="6">
        <v>0</v>
      </c>
    </row>
    <row r="38" spans="1:18" ht="15.75" customHeight="1" x14ac:dyDescent="0.25">
      <c r="A38" s="150" t="s">
        <v>464</v>
      </c>
      <c r="B38" s="151"/>
      <c r="C38" s="151"/>
      <c r="D38" s="151"/>
      <c r="E38" s="151"/>
      <c r="F38" s="151"/>
      <c r="G38" s="151"/>
      <c r="H38" s="151"/>
      <c r="I38" s="151"/>
      <c r="J38" s="151"/>
      <c r="K38" s="152"/>
      <c r="L38" s="30"/>
      <c r="M38" s="30"/>
      <c r="N38" s="30"/>
      <c r="O38" s="29">
        <v>18</v>
      </c>
      <c r="P38" s="6">
        <v>0</v>
      </c>
    </row>
    <row r="39" spans="1:18" ht="15.75" customHeight="1" x14ac:dyDescent="0.25">
      <c r="A39" s="150" t="s">
        <v>1049</v>
      </c>
      <c r="B39" s="151"/>
      <c r="C39" s="151"/>
      <c r="D39" s="151"/>
      <c r="E39" s="151"/>
      <c r="F39" s="151"/>
      <c r="G39" s="151"/>
      <c r="H39" s="151"/>
      <c r="I39" s="151"/>
      <c r="J39" s="151"/>
      <c r="K39" s="152"/>
      <c r="L39" s="30"/>
      <c r="M39" s="30"/>
      <c r="N39" s="30"/>
      <c r="O39" s="29">
        <v>19</v>
      </c>
      <c r="P39" s="6">
        <v>0</v>
      </c>
    </row>
    <row r="40" spans="1:18" ht="15.75" customHeight="1" x14ac:dyDescent="0.25">
      <c r="A40" s="150" t="s">
        <v>1050</v>
      </c>
      <c r="B40" s="151"/>
      <c r="C40" s="151"/>
      <c r="D40" s="151"/>
      <c r="E40" s="151"/>
      <c r="F40" s="151"/>
      <c r="G40" s="151"/>
      <c r="H40" s="151"/>
      <c r="I40" s="151"/>
      <c r="J40" s="151"/>
      <c r="K40" s="152"/>
      <c r="L40" s="30"/>
      <c r="M40" s="30"/>
      <c r="N40" s="30"/>
      <c r="O40" s="29">
        <v>20</v>
      </c>
      <c r="P40" s="6">
        <v>0</v>
      </c>
    </row>
    <row r="41" spans="1:18" ht="15.75" customHeight="1" x14ac:dyDescent="0.25">
      <c r="A41" s="150" t="s">
        <v>1051</v>
      </c>
      <c r="B41" s="151"/>
      <c r="C41" s="151"/>
      <c r="D41" s="151"/>
      <c r="E41" s="151"/>
      <c r="F41" s="151"/>
      <c r="G41" s="151"/>
      <c r="H41" s="151"/>
      <c r="I41" s="151"/>
      <c r="J41" s="151"/>
      <c r="K41" s="152"/>
      <c r="L41" s="30"/>
      <c r="M41" s="30"/>
      <c r="N41" s="30"/>
      <c r="O41" s="29">
        <v>21</v>
      </c>
      <c r="P41" s="6">
        <v>0</v>
      </c>
    </row>
    <row r="45" spans="1:18" ht="50.1" customHeight="1" x14ac:dyDescent="0.2">
      <c r="A45" s="167" t="s">
        <v>866</v>
      </c>
      <c r="B45" s="167"/>
      <c r="C45" s="167"/>
      <c r="D45" s="167"/>
    </row>
    <row r="46" spans="1:18" ht="15" x14ac:dyDescent="0.25">
      <c r="A46" s="157" t="s">
        <v>867</v>
      </c>
      <c r="B46" s="157"/>
      <c r="C46" s="157"/>
      <c r="D46" s="157"/>
      <c r="E46" s="156"/>
      <c r="F46" s="156"/>
      <c r="G46" s="156"/>
      <c r="I46" s="156"/>
      <c r="J46" s="156"/>
      <c r="K46" s="156"/>
      <c r="P46" s="168"/>
      <c r="Q46" s="168"/>
      <c r="R46" s="168"/>
    </row>
    <row r="47" spans="1:18" x14ac:dyDescent="0.2">
      <c r="E47" s="170" t="s">
        <v>1175</v>
      </c>
      <c r="F47" s="170"/>
      <c r="G47" s="170"/>
      <c r="I47" s="170" t="s">
        <v>1176</v>
      </c>
      <c r="J47" s="170"/>
      <c r="K47" s="170"/>
      <c r="P47" s="169" t="s">
        <v>1177</v>
      </c>
      <c r="Q47" s="169"/>
      <c r="R47" s="169"/>
    </row>
    <row r="48" spans="1:18" x14ac:dyDescent="0.2">
      <c r="D48" s="24"/>
      <c r="H48" s="24"/>
      <c r="I48" s="24"/>
      <c r="J48" s="24"/>
      <c r="K48" s="24"/>
    </row>
    <row r="49" spans="4:18" ht="15" x14ac:dyDescent="0.25">
      <c r="E49" s="156"/>
      <c r="F49" s="156"/>
      <c r="G49" s="156"/>
      <c r="I49" s="156"/>
      <c r="J49" s="156"/>
      <c r="K49" s="156"/>
      <c r="P49" s="153"/>
      <c r="Q49" s="153"/>
      <c r="R49" s="153"/>
    </row>
    <row r="50" spans="4:18" ht="24.95" customHeight="1" x14ac:dyDescent="0.2">
      <c r="D50" s="24"/>
      <c r="E50" s="154" t="s">
        <v>1178</v>
      </c>
      <c r="F50" s="154"/>
      <c r="G50" s="154"/>
      <c r="H50" s="78"/>
      <c r="I50" s="155" t="s">
        <v>526</v>
      </c>
      <c r="J50" s="155"/>
      <c r="K50" s="155"/>
      <c r="P50" s="158" t="s">
        <v>1179</v>
      </c>
      <c r="Q50" s="158"/>
      <c r="R50" s="158"/>
    </row>
  </sheetData>
  <sheetProtection password="A428" sheet="1" objects="1" scenarios="1" selectLockedCells="1"/>
  <mergeCells count="39">
    <mergeCell ref="P50:R50"/>
    <mergeCell ref="A17:P17"/>
    <mergeCell ref="A18:P18"/>
    <mergeCell ref="A23:K23"/>
    <mergeCell ref="A24:K24"/>
    <mergeCell ref="A25:K25"/>
    <mergeCell ref="A41:K41"/>
    <mergeCell ref="A19:K19"/>
    <mergeCell ref="A20:K20"/>
    <mergeCell ref="A45:D45"/>
    <mergeCell ref="P46:R46"/>
    <mergeCell ref="P47:R47"/>
    <mergeCell ref="E49:G49"/>
    <mergeCell ref="I49:K49"/>
    <mergeCell ref="E47:G47"/>
    <mergeCell ref="I47:K47"/>
    <mergeCell ref="P49:R49"/>
    <mergeCell ref="E50:G50"/>
    <mergeCell ref="I50:K50"/>
    <mergeCell ref="A21:K21"/>
    <mergeCell ref="A22:K22"/>
    <mergeCell ref="A26:K26"/>
    <mergeCell ref="A27:K27"/>
    <mergeCell ref="A28:K28"/>
    <mergeCell ref="A29:K29"/>
    <mergeCell ref="A30:K30"/>
    <mergeCell ref="A31:K31"/>
    <mergeCell ref="I46:K46"/>
    <mergeCell ref="A46:D46"/>
    <mergeCell ref="E46:G46"/>
    <mergeCell ref="A32:K32"/>
    <mergeCell ref="A33:K33"/>
    <mergeCell ref="A34:K34"/>
    <mergeCell ref="A39:K39"/>
    <mergeCell ref="A40:K40"/>
    <mergeCell ref="A35:K35"/>
    <mergeCell ref="A36:K36"/>
    <mergeCell ref="A37:K37"/>
    <mergeCell ref="A38:K38"/>
  </mergeCells>
  <phoneticPr fontId="3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P41">
      <formula1>0</formula1>
      <formula2>999999999999</formula2>
    </dataValidation>
    <dataValidation type="date" allowBlank="1" showInputMessage="1" showErrorMessage="1" sqref="P49:R49">
      <formula1>42005</formula1>
      <formula2>44196</formula2>
    </dataValidation>
  </dataValidations>
  <printOptions horizontalCentered="1"/>
  <pageMargins left="0.39370078740157483" right="0.39370078740157483" top="0.78740157480314965" bottom="0.39370078740157483" header="0" footer="0"/>
  <pageSetup paperSize="9" scale="70" orientation="portrait" blackAndWhite="1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P1091"/>
  <sheetViews>
    <sheetView zoomScaleNormal="130" workbookViewId="0"/>
  </sheetViews>
  <sheetFormatPr defaultRowHeight="12.75" x14ac:dyDescent="0.2"/>
  <cols>
    <col min="5" max="5" width="57.33203125" customWidth="1"/>
    <col min="6" max="7" width="6.83203125" customWidth="1"/>
    <col min="8" max="8" width="4.6640625" customWidth="1"/>
    <col min="10" max="10" width="8.33203125" customWidth="1"/>
    <col min="11" max="11" width="8.1640625" bestFit="1" customWidth="1"/>
    <col min="12" max="12" width="28.5" customWidth="1"/>
    <col min="13" max="13" width="16" bestFit="1" customWidth="1"/>
    <col min="15" max="15" width="26.83203125" bestFit="1" customWidth="1"/>
    <col min="16" max="16" width="19.1640625" customWidth="1"/>
  </cols>
  <sheetData>
    <row r="1" spans="1:16" x14ac:dyDescent="0.2">
      <c r="A1" s="47" t="s">
        <v>1002</v>
      </c>
      <c r="B1" s="48"/>
      <c r="C1" s="48"/>
      <c r="D1" s="47"/>
      <c r="E1" s="48"/>
      <c r="F1" s="48"/>
      <c r="G1" s="48"/>
      <c r="H1" s="48"/>
      <c r="J1" s="52" t="s">
        <v>683</v>
      </c>
      <c r="K1" s="52"/>
      <c r="L1" s="53"/>
      <c r="M1" s="53"/>
      <c r="O1" s="52" t="s">
        <v>698</v>
      </c>
      <c r="P1" s="53"/>
    </row>
    <row r="2" spans="1:16" x14ac:dyDescent="0.2">
      <c r="A2" s="49" t="s">
        <v>1003</v>
      </c>
      <c r="B2" s="49" t="s">
        <v>1004</v>
      </c>
      <c r="C2" s="49" t="s">
        <v>1005</v>
      </c>
      <c r="D2" s="49" t="s">
        <v>1006</v>
      </c>
      <c r="E2" s="49" t="s">
        <v>1007</v>
      </c>
      <c r="F2" s="49" t="s">
        <v>1008</v>
      </c>
      <c r="G2" s="49" t="s">
        <v>1009</v>
      </c>
      <c r="H2" s="49" t="s">
        <v>1010</v>
      </c>
      <c r="J2" s="54" t="s">
        <v>684</v>
      </c>
      <c r="K2" s="54" t="s">
        <v>685</v>
      </c>
      <c r="L2" s="54" t="s">
        <v>1007</v>
      </c>
      <c r="M2" s="54" t="s">
        <v>686</v>
      </c>
      <c r="O2" s="57" t="s">
        <v>699</v>
      </c>
      <c r="P2" s="57" t="s">
        <v>700</v>
      </c>
    </row>
    <row r="3" spans="1:16" x14ac:dyDescent="0.2">
      <c r="A3" s="50">
        <f t="shared" ref="A3:A66" si="0">P_3</f>
        <v>609542</v>
      </c>
      <c r="B3" s="50">
        <v>0</v>
      </c>
      <c r="C3" s="50">
        <v>0</v>
      </c>
      <c r="D3" s="50">
        <v>0</v>
      </c>
      <c r="E3" s="50" t="e">
        <f>CONCATENATE("Количество ошибок в документе: ",H3)</f>
        <v>#REF!</v>
      </c>
      <c r="F3" s="50"/>
      <c r="G3" s="50"/>
      <c r="H3" s="51" t="e">
        <f>SUM(H4:H11,H12,H36,H652,H759,H1031,H1063,H1076)</f>
        <v>#REF!</v>
      </c>
      <c r="J3" s="32" t="s">
        <v>687</v>
      </c>
      <c r="K3" s="32">
        <v>1</v>
      </c>
      <c r="L3" s="32" t="s">
        <v>688</v>
      </c>
      <c r="M3" s="32" t="s">
        <v>1187</v>
      </c>
    </row>
    <row r="4" spans="1:16" x14ac:dyDescent="0.2">
      <c r="A4">
        <f t="shared" si="0"/>
        <v>609542</v>
      </c>
      <c r="B4" s="32">
        <v>0</v>
      </c>
      <c r="C4" s="32">
        <v>1</v>
      </c>
      <c r="D4" s="32">
        <v>1</v>
      </c>
      <c r="E4" s="32" t="s">
        <v>1011</v>
      </c>
      <c r="H4" s="32">
        <f>IF(LEN(P_1)&lt;&gt;0,0,1)</f>
        <v>0</v>
      </c>
      <c r="J4" s="32" t="s">
        <v>689</v>
      </c>
      <c r="K4" s="32">
        <v>2</v>
      </c>
      <c r="L4" s="32" t="s">
        <v>690</v>
      </c>
      <c r="M4" s="32" t="str">
        <f>IF(P_1=0,"Нет данных",P_1)</f>
        <v>администрация г. Лесосибирска</v>
      </c>
      <c r="O4" s="58">
        <f ca="1">TODAY()</f>
        <v>44067</v>
      </c>
      <c r="P4">
        <v>0</v>
      </c>
    </row>
    <row r="5" spans="1:16" x14ac:dyDescent="0.2">
      <c r="A5">
        <f t="shared" si="0"/>
        <v>609542</v>
      </c>
      <c r="B5" s="32">
        <v>0</v>
      </c>
      <c r="C5" s="32">
        <v>2</v>
      </c>
      <c r="D5" s="32">
        <v>2</v>
      </c>
      <c r="E5" s="32" t="s">
        <v>1012</v>
      </c>
      <c r="H5" s="32">
        <f>IF(LEN(P_2)&lt;&gt;0,0,1)</f>
        <v>0</v>
      </c>
      <c r="J5" s="32" t="s">
        <v>691</v>
      </c>
      <c r="K5" s="32">
        <v>3</v>
      </c>
      <c r="L5" s="32" t="s">
        <v>692</v>
      </c>
      <c r="M5" s="32" t="str">
        <f>IF(P_2=0,"Нет данных",P_2)</f>
        <v>662547 г. Лесосибирск, ул. Мира, 2</v>
      </c>
    </row>
    <row r="6" spans="1:16" x14ac:dyDescent="0.2">
      <c r="A6">
        <f t="shared" si="0"/>
        <v>609542</v>
      </c>
      <c r="B6" s="32">
        <v>0</v>
      </c>
      <c r="C6" s="32">
        <v>3</v>
      </c>
      <c r="D6" s="32">
        <v>3</v>
      </c>
      <c r="E6" s="32" t="s">
        <v>1013</v>
      </c>
      <c r="H6" s="32">
        <f>IF(LEN(P_3)&lt;&gt;0,0,1)</f>
        <v>0</v>
      </c>
      <c r="J6" s="32" t="s">
        <v>693</v>
      </c>
      <c r="K6" s="32">
        <v>4</v>
      </c>
      <c r="L6" s="32" t="s">
        <v>694</v>
      </c>
      <c r="M6" s="32" t="str">
        <f>TEXT(P_3,"0000000")</f>
        <v>0609542</v>
      </c>
    </row>
    <row r="7" spans="1:16" x14ac:dyDescent="0.2">
      <c r="A7">
        <f t="shared" si="0"/>
        <v>609542</v>
      </c>
      <c r="B7" s="32">
        <v>0</v>
      </c>
      <c r="C7" s="32">
        <v>4</v>
      </c>
      <c r="D7" s="32">
        <v>4</v>
      </c>
      <c r="E7" s="32" t="s">
        <v>1014</v>
      </c>
      <c r="H7" s="32">
        <f>IF(LEN(P_4)&lt;&gt;0,0,1)</f>
        <v>1</v>
      </c>
      <c r="J7" s="32" t="s">
        <v>695</v>
      </c>
      <c r="K7" s="32">
        <v>5</v>
      </c>
      <c r="L7" s="32" t="s">
        <v>696</v>
      </c>
      <c r="M7" s="32" t="str">
        <f>IF(P_4=0,"Нет данных",P_4)</f>
        <v>Нет данных</v>
      </c>
    </row>
    <row r="8" spans="1:16" x14ac:dyDescent="0.2">
      <c r="A8">
        <f t="shared" si="0"/>
        <v>609542</v>
      </c>
      <c r="B8" s="32">
        <v>0</v>
      </c>
      <c r="C8" s="32">
        <v>5</v>
      </c>
      <c r="D8" s="32">
        <v>5</v>
      </c>
      <c r="E8" s="32" t="s">
        <v>1015</v>
      </c>
      <c r="H8" s="32">
        <f>IF(LEN(R_1)&lt;&gt;0,0,1)</f>
        <v>1</v>
      </c>
      <c r="J8" s="55" t="s">
        <v>697</v>
      </c>
      <c r="K8" s="56"/>
      <c r="L8" s="56"/>
      <c r="M8" s="56"/>
    </row>
    <row r="9" spans="1:16" x14ac:dyDescent="0.2">
      <c r="A9">
        <f t="shared" si="0"/>
        <v>609542</v>
      </c>
      <c r="B9" s="32">
        <v>0</v>
      </c>
      <c r="C9" s="32">
        <v>6</v>
      </c>
      <c r="D9" s="32">
        <v>6</v>
      </c>
      <c r="E9" s="32" t="s">
        <v>1016</v>
      </c>
      <c r="H9" s="32">
        <f>IF(LEN(R_2)&lt;&gt;0,0,1)</f>
        <v>1</v>
      </c>
    </row>
    <row r="10" spans="1:16" x14ac:dyDescent="0.2">
      <c r="A10">
        <f t="shared" si="0"/>
        <v>609542</v>
      </c>
      <c r="B10" s="32">
        <v>0</v>
      </c>
      <c r="C10" s="32">
        <v>7</v>
      </c>
      <c r="D10" s="32">
        <v>7</v>
      </c>
      <c r="E10" s="32" t="s">
        <v>1017</v>
      </c>
      <c r="H10" s="32">
        <f>IF(LEN(R_3)&lt;&gt;0,0,1)</f>
        <v>1</v>
      </c>
    </row>
    <row r="11" spans="1:16" x14ac:dyDescent="0.2">
      <c r="A11">
        <f t="shared" si="0"/>
        <v>609542</v>
      </c>
      <c r="B11" s="32">
        <v>0</v>
      </c>
      <c r="C11" s="32">
        <v>8</v>
      </c>
      <c r="D11" s="32">
        <v>8</v>
      </c>
      <c r="E11" s="32" t="s">
        <v>1018</v>
      </c>
      <c r="H11" s="32">
        <f>IF(LEN(R_4)&lt;&gt;0,0,1)</f>
        <v>1</v>
      </c>
    </row>
    <row r="12" spans="1:16" x14ac:dyDescent="0.2">
      <c r="A12" s="50">
        <f t="shared" si="0"/>
        <v>609542</v>
      </c>
      <c r="B12" s="50">
        <v>1</v>
      </c>
      <c r="C12" s="50">
        <v>0</v>
      </c>
      <c r="D12" s="50">
        <v>0</v>
      </c>
      <c r="E12" s="50" t="str">
        <f>CONCATENATE("Количество ошибок в разделе 1: ",H12)</f>
        <v>Количество ошибок в разделе 1: 1</v>
      </c>
      <c r="F12" s="50"/>
      <c r="G12" s="50"/>
      <c r="H12" s="50">
        <f>SUM(H13:H35)</f>
        <v>1</v>
      </c>
    </row>
    <row r="13" spans="1:16" x14ac:dyDescent="0.2">
      <c r="A13">
        <f t="shared" si="0"/>
        <v>609542</v>
      </c>
      <c r="B13" s="32">
        <v>1</v>
      </c>
      <c r="C13" s="32">
        <v>1</v>
      </c>
      <c r="D13" s="32">
        <v>1</v>
      </c>
      <c r="E13" s="32" t="s">
        <v>1019</v>
      </c>
      <c r="H13">
        <f>IF('Раздел 1'!$P$26=SUM('Раздел 1'!$P$21:$P$22),0,1)</f>
        <v>0</v>
      </c>
    </row>
    <row r="14" spans="1:16" x14ac:dyDescent="0.2">
      <c r="A14">
        <f t="shared" si="0"/>
        <v>609542</v>
      </c>
      <c r="B14" s="32">
        <v>1</v>
      </c>
      <c r="C14" s="32">
        <v>2</v>
      </c>
      <c r="D14" s="32">
        <v>2</v>
      </c>
      <c r="E14" s="32" t="s">
        <v>195</v>
      </c>
      <c r="H14">
        <f>IF('Раздел 1'!P51='Раздел 1'!P26-SUM('Раздел 1'!P27:P31,'Раздел 1'!P33,'Раздел 1'!P40,'Раздел 1'!P46:P50),0,1)</f>
        <v>0</v>
      </c>
    </row>
    <row r="15" spans="1:16" x14ac:dyDescent="0.2">
      <c r="A15">
        <f t="shared" si="0"/>
        <v>609542</v>
      </c>
      <c r="B15" s="32">
        <v>1</v>
      </c>
      <c r="C15" s="32">
        <v>3</v>
      </c>
      <c r="D15" s="32">
        <v>3</v>
      </c>
      <c r="E15" s="32" t="s">
        <v>1020</v>
      </c>
      <c r="H15" s="43">
        <f>IF('Раздел 1'!P22&gt;='Раздел 1'!P23,0,1)</f>
        <v>0</v>
      </c>
    </row>
    <row r="16" spans="1:16" x14ac:dyDescent="0.2">
      <c r="A16">
        <f t="shared" si="0"/>
        <v>609542</v>
      </c>
      <c r="B16" s="32">
        <v>1</v>
      </c>
      <c r="C16" s="32">
        <v>4</v>
      </c>
      <c r="D16" s="32">
        <v>4</v>
      </c>
      <c r="E16" s="32" t="s">
        <v>1021</v>
      </c>
      <c r="H16">
        <f>IF('Раздел 1'!P22&gt;='Раздел 1'!P24,0,1)</f>
        <v>0</v>
      </c>
    </row>
    <row r="17" spans="1:8" x14ac:dyDescent="0.2">
      <c r="A17">
        <f t="shared" si="0"/>
        <v>609542</v>
      </c>
      <c r="B17" s="32">
        <v>1</v>
      </c>
      <c r="C17" s="32">
        <v>5</v>
      </c>
      <c r="D17" s="32">
        <v>5</v>
      </c>
      <c r="E17" s="32" t="s">
        <v>1022</v>
      </c>
      <c r="H17">
        <f>IF('Раздел 1'!P22&gt;='Раздел 1'!P25,0,1)</f>
        <v>0</v>
      </c>
    </row>
    <row r="18" spans="1:8" x14ac:dyDescent="0.2">
      <c r="A18">
        <f t="shared" si="0"/>
        <v>609542</v>
      </c>
      <c r="B18" s="32">
        <v>1</v>
      </c>
      <c r="C18" s="32">
        <v>6</v>
      </c>
      <c r="D18" s="32">
        <v>6</v>
      </c>
      <c r="E18" s="32" t="s">
        <v>196</v>
      </c>
      <c r="H18">
        <f>IF('Раздел 1'!P51&gt;='Раздел 1'!P52,0,1)</f>
        <v>0</v>
      </c>
    </row>
    <row r="19" spans="1:8" x14ac:dyDescent="0.2">
      <c r="A19">
        <f t="shared" si="0"/>
        <v>609542</v>
      </c>
      <c r="B19" s="32">
        <v>1</v>
      </c>
      <c r="C19" s="32">
        <v>7</v>
      </c>
      <c r="D19" s="32">
        <v>7</v>
      </c>
      <c r="E19" s="32" t="s">
        <v>197</v>
      </c>
      <c r="H19">
        <f>IF('Раздел 1'!P26=SUM('Раздел 1'!P27:P31,'Раздел 1'!P33,'Раздел 1'!P40,'Раздел 1'!P46:P51),0,1)</f>
        <v>0</v>
      </c>
    </row>
    <row r="20" spans="1:8" x14ac:dyDescent="0.2">
      <c r="A20">
        <f t="shared" si="0"/>
        <v>609542</v>
      </c>
      <c r="B20" s="32">
        <v>1</v>
      </c>
      <c r="C20" s="32">
        <v>8</v>
      </c>
      <c r="D20" s="32">
        <v>8</v>
      </c>
      <c r="E20" s="32" t="s">
        <v>198</v>
      </c>
      <c r="H20">
        <f>IF('Раздел 1'!P56='Раздел 1'!P53+'Раздел 1'!P54-'Раздел 1'!P55,0,1)</f>
        <v>0</v>
      </c>
    </row>
    <row r="21" spans="1:8" x14ac:dyDescent="0.2">
      <c r="A21">
        <f t="shared" si="0"/>
        <v>609542</v>
      </c>
      <c r="B21" s="32">
        <v>1</v>
      </c>
      <c r="C21" s="32">
        <v>9</v>
      </c>
      <c r="D21" s="32">
        <v>9</v>
      </c>
      <c r="E21" s="32" t="s">
        <v>194</v>
      </c>
      <c r="H21">
        <f>IF('Раздел 1'!P40=SUM('Раздел 1'!P41:P42),0,1)</f>
        <v>0</v>
      </c>
    </row>
    <row r="22" spans="1:8" x14ac:dyDescent="0.2">
      <c r="A22">
        <f t="shared" si="0"/>
        <v>609542</v>
      </c>
      <c r="B22" s="32">
        <v>1</v>
      </c>
      <c r="C22" s="32">
        <v>10</v>
      </c>
      <c r="D22" s="32">
        <v>10</v>
      </c>
      <c r="E22" s="32" t="s">
        <v>199</v>
      </c>
      <c r="H22">
        <f>IF('Раздел 1'!P42=SUM('Раздел 1'!P43:P45),0,1)</f>
        <v>0</v>
      </c>
    </row>
    <row r="23" spans="1:8" x14ac:dyDescent="0.2">
      <c r="A23">
        <f t="shared" si="0"/>
        <v>609542</v>
      </c>
      <c r="B23" s="32">
        <v>1</v>
      </c>
      <c r="C23" s="32">
        <v>11</v>
      </c>
      <c r="D23" s="32">
        <v>11</v>
      </c>
      <c r="E23" s="32" t="s">
        <v>508</v>
      </c>
      <c r="H23">
        <f>IF('Раздел 1'!P32&gt;=SUM('Раздел 1'!P33:P36,'Раздел 1'!P39),0,1)</f>
        <v>0</v>
      </c>
    </row>
    <row r="24" spans="1:8" x14ac:dyDescent="0.2">
      <c r="A24">
        <f t="shared" si="0"/>
        <v>609542</v>
      </c>
      <c r="B24" s="32">
        <v>1</v>
      </c>
      <c r="C24" s="32">
        <v>12</v>
      </c>
      <c r="D24" s="32">
        <v>12</v>
      </c>
      <c r="E24" s="32" t="s">
        <v>509</v>
      </c>
      <c r="H24">
        <f>IF('Раздел 1'!P41&gt;='Раздел 1'!P35,0,1)</f>
        <v>0</v>
      </c>
    </row>
    <row r="25" spans="1:8" x14ac:dyDescent="0.2">
      <c r="A25">
        <f t="shared" si="0"/>
        <v>609542</v>
      </c>
      <c r="B25" s="32">
        <v>1</v>
      </c>
      <c r="C25" s="32">
        <v>13</v>
      </c>
      <c r="D25" s="32">
        <v>13</v>
      </c>
      <c r="E25" s="32" t="s">
        <v>510</v>
      </c>
      <c r="H25">
        <f>IF('Раздел 1'!P42&gt;='Раздел 1'!P36,0,1)</f>
        <v>0</v>
      </c>
    </row>
    <row r="26" spans="1:8" x14ac:dyDescent="0.2">
      <c r="A26">
        <f t="shared" si="0"/>
        <v>609542</v>
      </c>
      <c r="B26" s="32">
        <v>1</v>
      </c>
      <c r="C26" s="32">
        <v>14</v>
      </c>
      <c r="D26" s="32">
        <v>14</v>
      </c>
      <c r="E26" s="32" t="s">
        <v>511</v>
      </c>
      <c r="H26">
        <f>IF('Раздел 1'!P43&gt;='Раздел 1'!P37,0,1)</f>
        <v>0</v>
      </c>
    </row>
    <row r="27" spans="1:8" x14ac:dyDescent="0.2">
      <c r="A27">
        <f t="shared" si="0"/>
        <v>609542</v>
      </c>
      <c r="B27" s="32">
        <v>1</v>
      </c>
      <c r="C27" s="32">
        <v>15</v>
      </c>
      <c r="D27" s="32">
        <v>15</v>
      </c>
      <c r="E27" s="32" t="s">
        <v>512</v>
      </c>
      <c r="H27">
        <f>IF('Раздел 1'!P44&gt;='Раздел 1'!P38,0,1)</f>
        <v>0</v>
      </c>
    </row>
    <row r="28" spans="1:8" x14ac:dyDescent="0.2">
      <c r="A28">
        <f t="shared" si="0"/>
        <v>609542</v>
      </c>
      <c r="B28" s="32">
        <v>1</v>
      </c>
      <c r="C28" s="32">
        <v>16</v>
      </c>
      <c r="D28" s="32">
        <v>16</v>
      </c>
      <c r="E28" s="32" t="s">
        <v>929</v>
      </c>
      <c r="H28">
        <f>IF('Раздел 1'!P36&gt;='Раздел 1'!P37,0,1)</f>
        <v>0</v>
      </c>
    </row>
    <row r="29" spans="1:8" x14ac:dyDescent="0.2">
      <c r="A29">
        <f t="shared" si="0"/>
        <v>609542</v>
      </c>
      <c r="B29" s="32">
        <v>1</v>
      </c>
      <c r="C29" s="32">
        <v>17</v>
      </c>
      <c r="D29" s="32">
        <v>17</v>
      </c>
      <c r="E29" s="32" t="s">
        <v>928</v>
      </c>
      <c r="H29">
        <f>IF('Раздел 1'!P36&gt;='Раздел 1'!P38,0,1)</f>
        <v>0</v>
      </c>
    </row>
    <row r="30" spans="1:8" x14ac:dyDescent="0.2">
      <c r="A30">
        <f t="shared" si="0"/>
        <v>609542</v>
      </c>
      <c r="B30" s="32">
        <v>1</v>
      </c>
      <c r="C30" s="32">
        <v>18</v>
      </c>
      <c r="D30" s="32">
        <v>18</v>
      </c>
      <c r="E30" s="32" t="s">
        <v>200</v>
      </c>
      <c r="H30">
        <f>IF('Раздел 1'!P46&gt;='Раздел 1'!P39,0,1)</f>
        <v>0</v>
      </c>
    </row>
    <row r="31" spans="1:8" x14ac:dyDescent="0.2">
      <c r="A31">
        <f t="shared" si="0"/>
        <v>609542</v>
      </c>
      <c r="B31" s="32">
        <v>1</v>
      </c>
      <c r="C31" s="32">
        <v>19</v>
      </c>
      <c r="D31" s="32">
        <v>19</v>
      </c>
      <c r="E31" s="32" t="s">
        <v>201</v>
      </c>
      <c r="H31">
        <f>IF('Раздел 1'!P26&gt;='Раздел 1'!P61,0,1)</f>
        <v>0</v>
      </c>
    </row>
    <row r="32" spans="1:8" x14ac:dyDescent="0.2">
      <c r="A32">
        <f t="shared" si="0"/>
        <v>609542</v>
      </c>
      <c r="B32" s="32">
        <v>1</v>
      </c>
      <c r="C32" s="32">
        <v>20</v>
      </c>
      <c r="D32" s="32">
        <v>20</v>
      </c>
      <c r="E32" s="32" t="s">
        <v>202</v>
      </c>
      <c r="H32">
        <f>IF('Раздел 1'!P61&gt;=SUM('Раздел 1'!P62:P69),0,1)</f>
        <v>1</v>
      </c>
    </row>
    <row r="33" spans="1:8" x14ac:dyDescent="0.2">
      <c r="A33">
        <f t="shared" si="0"/>
        <v>609542</v>
      </c>
      <c r="B33" s="32">
        <v>1</v>
      </c>
      <c r="C33" s="32">
        <v>21</v>
      </c>
      <c r="D33" s="32">
        <v>21</v>
      </c>
      <c r="E33" s="32" t="s">
        <v>203</v>
      </c>
      <c r="H33">
        <f>IF('Раздел 1'!P36&gt;=SUM('Раздел 1'!P37:P38),0,1)</f>
        <v>0</v>
      </c>
    </row>
    <row r="34" spans="1:8" x14ac:dyDescent="0.2">
      <c r="A34">
        <f t="shared" si="0"/>
        <v>609542</v>
      </c>
      <c r="B34" s="32">
        <v>1</v>
      </c>
      <c r="C34" s="32">
        <v>22</v>
      </c>
      <c r="D34" s="32">
        <v>22</v>
      </c>
      <c r="E34" s="32" t="s">
        <v>204</v>
      </c>
      <c r="H34">
        <f>IF('Раздел 1'!P57&gt;='Раздел 1'!P51,0,1)</f>
        <v>0</v>
      </c>
    </row>
    <row r="35" spans="1:8" x14ac:dyDescent="0.2">
      <c r="A35">
        <f t="shared" si="0"/>
        <v>609542</v>
      </c>
      <c r="B35" s="32">
        <v>1</v>
      </c>
      <c r="C35" s="32">
        <v>23</v>
      </c>
      <c r="D35" s="32">
        <v>23</v>
      </c>
      <c r="E35" s="32" t="s">
        <v>205</v>
      </c>
      <c r="H35">
        <f>IF('Раздел 1'!P57&gt;='Раздел 1'!P58,0,1)</f>
        <v>0</v>
      </c>
    </row>
    <row r="36" spans="1:8" x14ac:dyDescent="0.2">
      <c r="A36" s="50">
        <f t="shared" si="0"/>
        <v>609542</v>
      </c>
      <c r="B36" s="50">
        <v>2</v>
      </c>
      <c r="C36" s="50">
        <v>0</v>
      </c>
      <c r="D36" s="50">
        <v>0</v>
      </c>
      <c r="E36" s="50" t="str">
        <f>CONCATENATE("Количество ошибок в разделе 2: ",H36)</f>
        <v>Количество ошибок в разделе 2: 0</v>
      </c>
      <c r="F36" s="50"/>
      <c r="G36" s="50"/>
      <c r="H36" s="50">
        <f>SUM(H37:H651)</f>
        <v>0</v>
      </c>
    </row>
    <row r="37" spans="1:8" s="73" customFormat="1" x14ac:dyDescent="0.2">
      <c r="A37" s="73">
        <f t="shared" si="0"/>
        <v>609542</v>
      </c>
      <c r="B37" s="74">
        <v>2</v>
      </c>
      <c r="C37" s="74">
        <v>1</v>
      </c>
      <c r="D37" s="74">
        <v>1</v>
      </c>
      <c r="E37" s="74" t="s">
        <v>171</v>
      </c>
      <c r="H37" s="73">
        <f>IF('Раздел 2'!P21&gt;='Раздел 2'!P22,0,1)</f>
        <v>0</v>
      </c>
    </row>
    <row r="38" spans="1:8" s="73" customFormat="1" x14ac:dyDescent="0.2">
      <c r="A38" s="73">
        <f t="shared" si="0"/>
        <v>609542</v>
      </c>
      <c r="B38" s="74">
        <v>2</v>
      </c>
      <c r="C38" s="74">
        <v>2</v>
      </c>
      <c r="D38" s="74">
        <v>2</v>
      </c>
      <c r="E38" s="74" t="s">
        <v>172</v>
      </c>
      <c r="H38" s="73">
        <f>IF('Раздел 2'!Q21&gt;='Раздел 2'!Q22,0,1)</f>
        <v>0</v>
      </c>
    </row>
    <row r="39" spans="1:8" s="73" customFormat="1" x14ac:dyDescent="0.2">
      <c r="A39" s="73">
        <f t="shared" si="0"/>
        <v>609542</v>
      </c>
      <c r="B39" s="74">
        <v>2</v>
      </c>
      <c r="C39" s="74">
        <v>3</v>
      </c>
      <c r="D39" s="74">
        <v>3</v>
      </c>
      <c r="E39" s="74" t="s">
        <v>173</v>
      </c>
      <c r="H39" s="73">
        <f>IF('Раздел 2'!R21&gt;='Раздел 2'!R22,0,1)</f>
        <v>0</v>
      </c>
    </row>
    <row r="40" spans="1:8" s="73" customFormat="1" x14ac:dyDescent="0.2">
      <c r="A40" s="73">
        <f t="shared" si="0"/>
        <v>609542</v>
      </c>
      <c r="B40" s="74">
        <v>2</v>
      </c>
      <c r="C40" s="74">
        <v>4</v>
      </c>
      <c r="D40" s="74">
        <v>4</v>
      </c>
      <c r="E40" s="74" t="s">
        <v>174</v>
      </c>
      <c r="H40" s="73">
        <f>IF('Раздел 2'!S21&gt;='Раздел 2'!S22,0,1)</f>
        <v>0</v>
      </c>
    </row>
    <row r="41" spans="1:8" s="73" customFormat="1" x14ac:dyDescent="0.2">
      <c r="A41" s="73">
        <f t="shared" si="0"/>
        <v>609542</v>
      </c>
      <c r="B41" s="74">
        <v>2</v>
      </c>
      <c r="C41" s="74">
        <v>5</v>
      </c>
      <c r="D41" s="74">
        <v>5</v>
      </c>
      <c r="E41" s="74" t="s">
        <v>175</v>
      </c>
      <c r="H41" s="73">
        <f>IF('Раздел 2'!T21&gt;='Раздел 2'!T22,0,1)</f>
        <v>0</v>
      </c>
    </row>
    <row r="42" spans="1:8" s="73" customFormat="1" x14ac:dyDescent="0.2">
      <c r="A42" s="73">
        <f t="shared" si="0"/>
        <v>609542</v>
      </c>
      <c r="B42" s="74">
        <v>2</v>
      </c>
      <c r="C42" s="74">
        <v>6</v>
      </c>
      <c r="D42" s="74">
        <v>6</v>
      </c>
      <c r="E42" s="74" t="s">
        <v>176</v>
      </c>
      <c r="H42" s="73">
        <f>IF('Раздел 2'!U21&gt;='Раздел 2'!U22,0,1)</f>
        <v>0</v>
      </c>
    </row>
    <row r="43" spans="1:8" s="73" customFormat="1" x14ac:dyDescent="0.2">
      <c r="A43" s="73">
        <f t="shared" si="0"/>
        <v>609542</v>
      </c>
      <c r="B43" s="74">
        <v>2</v>
      </c>
      <c r="C43" s="74">
        <v>7</v>
      </c>
      <c r="D43" s="74">
        <v>7</v>
      </c>
      <c r="E43" s="74" t="s">
        <v>177</v>
      </c>
      <c r="H43" s="73">
        <f>IF('Раздел 2'!V21&gt;='Раздел 2'!V22,0,1)</f>
        <v>0</v>
      </c>
    </row>
    <row r="44" spans="1:8" s="73" customFormat="1" x14ac:dyDescent="0.2">
      <c r="A44" s="73">
        <f t="shared" si="0"/>
        <v>609542</v>
      </c>
      <c r="B44" s="74">
        <v>2</v>
      </c>
      <c r="C44" s="74">
        <v>8</v>
      </c>
      <c r="D44" s="74">
        <v>8</v>
      </c>
      <c r="E44" s="74" t="s">
        <v>178</v>
      </c>
      <c r="H44" s="73">
        <f>IF('Раздел 2'!W21&gt;='Раздел 2'!W22,0,1)</f>
        <v>0</v>
      </c>
    </row>
    <row r="45" spans="1:8" s="73" customFormat="1" x14ac:dyDescent="0.2">
      <c r="A45" s="73">
        <f t="shared" si="0"/>
        <v>609542</v>
      </c>
      <c r="B45" s="74">
        <v>2</v>
      </c>
      <c r="C45" s="74">
        <v>9</v>
      </c>
      <c r="D45" s="74">
        <v>9</v>
      </c>
      <c r="E45" s="74" t="s">
        <v>179</v>
      </c>
      <c r="H45" s="73">
        <f>IF('Раздел 2'!X21&gt;='Раздел 2'!X22,0,1)</f>
        <v>0</v>
      </c>
    </row>
    <row r="46" spans="1:8" s="73" customFormat="1" x14ac:dyDescent="0.2">
      <c r="A46" s="73">
        <f t="shared" si="0"/>
        <v>609542</v>
      </c>
      <c r="B46" s="74">
        <v>2</v>
      </c>
      <c r="C46" s="74">
        <v>10</v>
      </c>
      <c r="D46" s="74">
        <v>10</v>
      </c>
      <c r="E46" s="74" t="s">
        <v>180</v>
      </c>
      <c r="H46" s="73">
        <f>IF('Раздел 2'!Y21&gt;='Раздел 2'!Y22,0,1)</f>
        <v>0</v>
      </c>
    </row>
    <row r="47" spans="1:8" s="73" customFormat="1" x14ac:dyDescent="0.2">
      <c r="A47" s="73">
        <f t="shared" si="0"/>
        <v>609542</v>
      </c>
      <c r="B47" s="74">
        <v>2</v>
      </c>
      <c r="C47" s="74">
        <v>11</v>
      </c>
      <c r="D47" s="74">
        <v>11</v>
      </c>
      <c r="E47" s="74" t="s">
        <v>181</v>
      </c>
      <c r="H47" s="73">
        <f>IF('Раздел 2'!Z21&gt;='Раздел 2'!Z22,0,1)</f>
        <v>0</v>
      </c>
    </row>
    <row r="48" spans="1:8" s="73" customFormat="1" x14ac:dyDescent="0.2">
      <c r="A48" s="73">
        <f t="shared" si="0"/>
        <v>609542</v>
      </c>
      <c r="B48" s="74">
        <v>2</v>
      </c>
      <c r="C48" s="74">
        <v>12</v>
      </c>
      <c r="D48" s="74">
        <v>12</v>
      </c>
      <c r="E48" s="74" t="s">
        <v>1052</v>
      </c>
      <c r="H48" s="73">
        <f>IF('Раздел 2'!AA21&gt;='Раздел 2'!AA22,0,1)</f>
        <v>0</v>
      </c>
    </row>
    <row r="49" spans="1:8" s="73" customFormat="1" x14ac:dyDescent="0.2">
      <c r="A49" s="73">
        <f t="shared" si="0"/>
        <v>609542</v>
      </c>
      <c r="B49" s="74">
        <v>2</v>
      </c>
      <c r="C49" s="74">
        <v>13</v>
      </c>
      <c r="D49" s="74">
        <v>13</v>
      </c>
      <c r="E49" s="74" t="s">
        <v>182</v>
      </c>
      <c r="H49" s="73">
        <f>IF('Раздел 2'!P27&gt;='Раздел 2'!P28,0,1)</f>
        <v>0</v>
      </c>
    </row>
    <row r="50" spans="1:8" s="73" customFormat="1" x14ac:dyDescent="0.2">
      <c r="A50" s="73">
        <f t="shared" si="0"/>
        <v>609542</v>
      </c>
      <c r="B50" s="74">
        <v>2</v>
      </c>
      <c r="C50" s="74">
        <v>14</v>
      </c>
      <c r="D50" s="74">
        <v>14</v>
      </c>
      <c r="E50" s="74" t="s">
        <v>183</v>
      </c>
      <c r="H50" s="73">
        <f>IF('Раздел 2'!Q27&gt;='Раздел 2'!Q28,0,1)</f>
        <v>0</v>
      </c>
    </row>
    <row r="51" spans="1:8" s="73" customFormat="1" x14ac:dyDescent="0.2">
      <c r="A51" s="73">
        <f t="shared" si="0"/>
        <v>609542</v>
      </c>
      <c r="B51" s="74">
        <v>2</v>
      </c>
      <c r="C51" s="74">
        <v>15</v>
      </c>
      <c r="D51" s="74">
        <v>15</v>
      </c>
      <c r="E51" s="74" t="s">
        <v>184</v>
      </c>
      <c r="H51" s="73">
        <f>IF('Раздел 2'!R27&gt;='Раздел 2'!R28,0,1)</f>
        <v>0</v>
      </c>
    </row>
    <row r="52" spans="1:8" s="73" customFormat="1" x14ac:dyDescent="0.2">
      <c r="A52" s="73">
        <f t="shared" si="0"/>
        <v>609542</v>
      </c>
      <c r="B52" s="74">
        <v>2</v>
      </c>
      <c r="C52" s="74">
        <v>16</v>
      </c>
      <c r="D52" s="74">
        <v>16</v>
      </c>
      <c r="E52" s="74" t="s">
        <v>185</v>
      </c>
      <c r="H52" s="73">
        <f>IF('Раздел 2'!S27&gt;='Раздел 2'!S28,0,1)</f>
        <v>0</v>
      </c>
    </row>
    <row r="53" spans="1:8" s="73" customFormat="1" x14ac:dyDescent="0.2">
      <c r="A53" s="73">
        <f t="shared" si="0"/>
        <v>609542</v>
      </c>
      <c r="B53" s="74">
        <v>2</v>
      </c>
      <c r="C53" s="74">
        <v>17</v>
      </c>
      <c r="D53" s="74">
        <v>17</v>
      </c>
      <c r="E53" s="74" t="s">
        <v>186</v>
      </c>
      <c r="H53" s="73">
        <f>IF('Раздел 2'!T27&gt;='Раздел 2'!T28,0,1)</f>
        <v>0</v>
      </c>
    </row>
    <row r="54" spans="1:8" s="73" customFormat="1" x14ac:dyDescent="0.2">
      <c r="A54" s="73">
        <f t="shared" si="0"/>
        <v>609542</v>
      </c>
      <c r="B54" s="74">
        <v>2</v>
      </c>
      <c r="C54" s="74">
        <v>18</v>
      </c>
      <c r="D54" s="74">
        <v>18</v>
      </c>
      <c r="E54" s="74" t="s">
        <v>187</v>
      </c>
      <c r="H54" s="73">
        <f>IF('Раздел 2'!U27&gt;='Раздел 2'!U28,0,1)</f>
        <v>0</v>
      </c>
    </row>
    <row r="55" spans="1:8" s="73" customFormat="1" x14ac:dyDescent="0.2">
      <c r="A55" s="73">
        <f t="shared" si="0"/>
        <v>609542</v>
      </c>
      <c r="B55" s="74">
        <v>2</v>
      </c>
      <c r="C55" s="74">
        <v>19</v>
      </c>
      <c r="D55" s="74">
        <v>19</v>
      </c>
      <c r="E55" s="74" t="s">
        <v>188</v>
      </c>
      <c r="H55" s="73">
        <f>IF('Раздел 2'!V27&gt;='Раздел 2'!V28,0,1)</f>
        <v>0</v>
      </c>
    </row>
    <row r="56" spans="1:8" s="73" customFormat="1" x14ac:dyDescent="0.2">
      <c r="A56" s="73">
        <f t="shared" si="0"/>
        <v>609542</v>
      </c>
      <c r="B56" s="74">
        <v>2</v>
      </c>
      <c r="C56" s="74">
        <v>20</v>
      </c>
      <c r="D56" s="74">
        <v>20</v>
      </c>
      <c r="E56" s="74" t="s">
        <v>189</v>
      </c>
      <c r="H56" s="73">
        <f>IF('Раздел 2'!W27&gt;='Раздел 2'!W28,0,1)</f>
        <v>0</v>
      </c>
    </row>
    <row r="57" spans="1:8" s="73" customFormat="1" x14ac:dyDescent="0.2">
      <c r="A57" s="73">
        <f t="shared" si="0"/>
        <v>609542</v>
      </c>
      <c r="B57" s="74">
        <v>2</v>
      </c>
      <c r="C57" s="74">
        <v>21</v>
      </c>
      <c r="D57" s="74">
        <v>21</v>
      </c>
      <c r="E57" s="74" t="s">
        <v>190</v>
      </c>
      <c r="H57" s="73">
        <f>IF('Раздел 2'!X27&gt;='Раздел 2'!X28,0,1)</f>
        <v>0</v>
      </c>
    </row>
    <row r="58" spans="1:8" s="73" customFormat="1" x14ac:dyDescent="0.2">
      <c r="A58" s="73">
        <f t="shared" si="0"/>
        <v>609542</v>
      </c>
      <c r="B58" s="74">
        <v>2</v>
      </c>
      <c r="C58" s="74">
        <v>22</v>
      </c>
      <c r="D58" s="74">
        <v>22</v>
      </c>
      <c r="E58" s="74" t="s">
        <v>977</v>
      </c>
      <c r="H58" s="73">
        <f>IF('Раздел 2'!Y27&gt;='Раздел 2'!Y28,0,1)</f>
        <v>0</v>
      </c>
    </row>
    <row r="59" spans="1:8" s="73" customFormat="1" x14ac:dyDescent="0.2">
      <c r="A59" s="73">
        <f t="shared" si="0"/>
        <v>609542</v>
      </c>
      <c r="B59" s="74">
        <v>2</v>
      </c>
      <c r="C59" s="74">
        <v>23</v>
      </c>
      <c r="D59" s="74">
        <v>23</v>
      </c>
      <c r="E59" s="74" t="s">
        <v>978</v>
      </c>
      <c r="H59" s="73">
        <f>IF('Раздел 2'!Z27&gt;='Раздел 2'!Z28,0,1)</f>
        <v>0</v>
      </c>
    </row>
    <row r="60" spans="1:8" s="73" customFormat="1" x14ac:dyDescent="0.2">
      <c r="A60" s="73">
        <f t="shared" si="0"/>
        <v>609542</v>
      </c>
      <c r="B60" s="74">
        <v>2</v>
      </c>
      <c r="C60" s="74">
        <v>24</v>
      </c>
      <c r="D60" s="74">
        <v>24</v>
      </c>
      <c r="E60" s="74" t="s">
        <v>1053</v>
      </c>
      <c r="H60" s="73">
        <f>IF('Раздел 2'!AA27&gt;='Раздел 2'!AA28,0,1)</f>
        <v>0</v>
      </c>
    </row>
    <row r="61" spans="1:8" s="73" customFormat="1" x14ac:dyDescent="0.2">
      <c r="A61" s="73">
        <f t="shared" si="0"/>
        <v>609542</v>
      </c>
      <c r="B61" s="74">
        <v>2</v>
      </c>
      <c r="C61" s="74">
        <v>25</v>
      </c>
      <c r="D61" s="74">
        <v>25</v>
      </c>
      <c r="E61" s="74" t="s">
        <v>979</v>
      </c>
      <c r="H61" s="73">
        <f>IF('Раздел 2'!P27&gt;='Раздел 2'!P32,0,1)</f>
        <v>0</v>
      </c>
    </row>
    <row r="62" spans="1:8" s="73" customFormat="1" x14ac:dyDescent="0.2">
      <c r="A62" s="73">
        <f t="shared" si="0"/>
        <v>609542</v>
      </c>
      <c r="B62" s="74">
        <v>2</v>
      </c>
      <c r="C62" s="74">
        <v>26</v>
      </c>
      <c r="D62" s="74">
        <v>26</v>
      </c>
      <c r="E62" s="74" t="s">
        <v>980</v>
      </c>
      <c r="H62" s="73">
        <f>IF('Раздел 2'!Q27&gt;='Раздел 2'!Q32,0,1)</f>
        <v>0</v>
      </c>
    </row>
    <row r="63" spans="1:8" s="73" customFormat="1" x14ac:dyDescent="0.2">
      <c r="A63" s="73">
        <f t="shared" si="0"/>
        <v>609542</v>
      </c>
      <c r="B63" s="74">
        <v>2</v>
      </c>
      <c r="C63" s="74">
        <v>27</v>
      </c>
      <c r="D63" s="74">
        <v>27</v>
      </c>
      <c r="E63" s="74" t="s">
        <v>981</v>
      </c>
      <c r="H63" s="73">
        <f>IF('Раздел 2'!R27&gt;='Раздел 2'!R32,0,1)</f>
        <v>0</v>
      </c>
    </row>
    <row r="64" spans="1:8" s="73" customFormat="1" x14ac:dyDescent="0.2">
      <c r="A64" s="73">
        <f t="shared" si="0"/>
        <v>609542</v>
      </c>
      <c r="B64" s="74">
        <v>2</v>
      </c>
      <c r="C64" s="74">
        <v>28</v>
      </c>
      <c r="D64" s="74">
        <v>28</v>
      </c>
      <c r="E64" s="74" t="s">
        <v>982</v>
      </c>
      <c r="H64" s="73">
        <f>IF('Раздел 2'!S27&gt;='Раздел 2'!S32,0,1)</f>
        <v>0</v>
      </c>
    </row>
    <row r="65" spans="1:8" s="73" customFormat="1" x14ac:dyDescent="0.2">
      <c r="A65" s="73">
        <f t="shared" si="0"/>
        <v>609542</v>
      </c>
      <c r="B65" s="74">
        <v>2</v>
      </c>
      <c r="C65" s="74">
        <v>29</v>
      </c>
      <c r="D65" s="74">
        <v>29</v>
      </c>
      <c r="E65" s="74" t="s">
        <v>983</v>
      </c>
      <c r="H65" s="73">
        <f>IF('Раздел 2'!T27&gt;='Раздел 2'!T32,0,1)</f>
        <v>0</v>
      </c>
    </row>
    <row r="66" spans="1:8" s="73" customFormat="1" x14ac:dyDescent="0.2">
      <c r="A66" s="73">
        <f t="shared" si="0"/>
        <v>609542</v>
      </c>
      <c r="B66" s="74">
        <v>2</v>
      </c>
      <c r="C66" s="74">
        <v>30</v>
      </c>
      <c r="D66" s="74">
        <v>30</v>
      </c>
      <c r="E66" s="74" t="s">
        <v>984</v>
      </c>
      <c r="H66" s="73">
        <f>IF('Раздел 2'!U27&gt;='Раздел 2'!U32,0,1)</f>
        <v>0</v>
      </c>
    </row>
    <row r="67" spans="1:8" s="73" customFormat="1" x14ac:dyDescent="0.2">
      <c r="A67" s="73">
        <f t="shared" ref="A67:A130" si="1">P_3</f>
        <v>609542</v>
      </c>
      <c r="B67" s="74">
        <v>2</v>
      </c>
      <c r="C67" s="74">
        <v>31</v>
      </c>
      <c r="D67" s="74">
        <v>31</v>
      </c>
      <c r="E67" s="74" t="s">
        <v>985</v>
      </c>
      <c r="H67" s="73">
        <f>IF('Раздел 2'!V27&gt;='Раздел 2'!V32,0,1)</f>
        <v>0</v>
      </c>
    </row>
    <row r="68" spans="1:8" s="73" customFormat="1" x14ac:dyDescent="0.2">
      <c r="A68" s="73">
        <f t="shared" si="1"/>
        <v>609542</v>
      </c>
      <c r="B68" s="74">
        <v>2</v>
      </c>
      <c r="C68" s="74">
        <v>32</v>
      </c>
      <c r="D68" s="74">
        <v>32</v>
      </c>
      <c r="E68" s="74" t="s">
        <v>986</v>
      </c>
      <c r="H68" s="73">
        <f>IF('Раздел 2'!W27&gt;='Раздел 2'!W32,0,1)</f>
        <v>0</v>
      </c>
    </row>
    <row r="69" spans="1:8" s="73" customFormat="1" x14ac:dyDescent="0.2">
      <c r="A69" s="73">
        <f t="shared" si="1"/>
        <v>609542</v>
      </c>
      <c r="B69" s="74">
        <v>2</v>
      </c>
      <c r="C69" s="74">
        <v>33</v>
      </c>
      <c r="D69" s="74">
        <v>33</v>
      </c>
      <c r="E69" s="74" t="s">
        <v>987</v>
      </c>
      <c r="H69" s="73">
        <f>IF('Раздел 2'!X27&gt;='Раздел 2'!X32,0,1)</f>
        <v>0</v>
      </c>
    </row>
    <row r="70" spans="1:8" s="73" customFormat="1" x14ac:dyDescent="0.2">
      <c r="A70" s="73">
        <f t="shared" si="1"/>
        <v>609542</v>
      </c>
      <c r="B70" s="74">
        <v>2</v>
      </c>
      <c r="C70" s="74">
        <v>34</v>
      </c>
      <c r="D70" s="74">
        <v>34</v>
      </c>
      <c r="E70" s="74" t="s">
        <v>988</v>
      </c>
      <c r="H70" s="73">
        <f>IF('Раздел 2'!Y27&gt;='Раздел 2'!Y32,0,1)</f>
        <v>0</v>
      </c>
    </row>
    <row r="71" spans="1:8" s="73" customFormat="1" x14ac:dyDescent="0.2">
      <c r="A71" s="73">
        <f t="shared" si="1"/>
        <v>609542</v>
      </c>
      <c r="B71" s="74">
        <v>2</v>
      </c>
      <c r="C71" s="74">
        <v>35</v>
      </c>
      <c r="D71" s="74">
        <v>35</v>
      </c>
      <c r="E71" s="74" t="s">
        <v>989</v>
      </c>
      <c r="H71" s="73">
        <f>IF('Раздел 2'!Z27&gt;='Раздел 2'!Z32,0,1)</f>
        <v>0</v>
      </c>
    </row>
    <row r="72" spans="1:8" s="73" customFormat="1" x14ac:dyDescent="0.2">
      <c r="A72" s="73">
        <f t="shared" si="1"/>
        <v>609542</v>
      </c>
      <c r="B72" s="74">
        <v>2</v>
      </c>
      <c r="C72" s="74">
        <v>36</v>
      </c>
      <c r="D72" s="74">
        <v>36</v>
      </c>
      <c r="E72" s="74" t="s">
        <v>1054</v>
      </c>
      <c r="H72" s="73">
        <f>IF('Раздел 2'!AA27&gt;='Раздел 2'!AA32,0,1)</f>
        <v>0</v>
      </c>
    </row>
    <row r="73" spans="1:8" s="73" customFormat="1" x14ac:dyDescent="0.2">
      <c r="A73" s="73">
        <f t="shared" si="1"/>
        <v>609542</v>
      </c>
      <c r="B73" s="74">
        <v>2</v>
      </c>
      <c r="C73" s="74">
        <v>37</v>
      </c>
      <c r="D73" s="74">
        <v>37</v>
      </c>
      <c r="E73" s="74" t="s">
        <v>206</v>
      </c>
      <c r="H73" s="73">
        <f>IF('Раздел 2'!P27&gt;='Раздел 2'!P35,0,1)</f>
        <v>0</v>
      </c>
    </row>
    <row r="74" spans="1:8" s="73" customFormat="1" x14ac:dyDescent="0.2">
      <c r="A74" s="73">
        <f t="shared" si="1"/>
        <v>609542</v>
      </c>
      <c r="B74" s="74">
        <v>2</v>
      </c>
      <c r="C74" s="74">
        <v>38</v>
      </c>
      <c r="D74" s="74">
        <v>38</v>
      </c>
      <c r="E74" s="74" t="s">
        <v>207</v>
      </c>
      <c r="H74" s="73">
        <f>IF('Раздел 2'!Q27&gt;='Раздел 2'!Q35,0,1)</f>
        <v>0</v>
      </c>
    </row>
    <row r="75" spans="1:8" s="73" customFormat="1" x14ac:dyDescent="0.2">
      <c r="A75" s="73">
        <f t="shared" si="1"/>
        <v>609542</v>
      </c>
      <c r="B75" s="74">
        <v>2</v>
      </c>
      <c r="C75" s="74">
        <v>39</v>
      </c>
      <c r="D75" s="74">
        <v>39</v>
      </c>
      <c r="E75" s="74" t="s">
        <v>208</v>
      </c>
      <c r="H75" s="73">
        <f>IF('Раздел 2'!R27&gt;='Раздел 2'!R35,0,1)</f>
        <v>0</v>
      </c>
    </row>
    <row r="76" spans="1:8" s="73" customFormat="1" x14ac:dyDescent="0.2">
      <c r="A76" s="73">
        <f t="shared" si="1"/>
        <v>609542</v>
      </c>
      <c r="B76" s="74">
        <v>2</v>
      </c>
      <c r="C76" s="74">
        <v>40</v>
      </c>
      <c r="D76" s="74">
        <v>40</v>
      </c>
      <c r="E76" s="74" t="s">
        <v>209</v>
      </c>
      <c r="H76" s="73">
        <f>IF('Раздел 2'!S27&gt;='Раздел 2'!S35,0,1)</f>
        <v>0</v>
      </c>
    </row>
    <row r="77" spans="1:8" s="73" customFormat="1" x14ac:dyDescent="0.2">
      <c r="A77" s="73">
        <f t="shared" si="1"/>
        <v>609542</v>
      </c>
      <c r="B77" s="74">
        <v>2</v>
      </c>
      <c r="C77" s="74">
        <v>41</v>
      </c>
      <c r="D77" s="74">
        <v>41</v>
      </c>
      <c r="E77" s="74" t="s">
        <v>210</v>
      </c>
      <c r="H77" s="73">
        <f>IF('Раздел 2'!T27&gt;='Раздел 2'!T35,0,1)</f>
        <v>0</v>
      </c>
    </row>
    <row r="78" spans="1:8" s="73" customFormat="1" x14ac:dyDescent="0.2">
      <c r="A78" s="73">
        <f t="shared" si="1"/>
        <v>609542</v>
      </c>
      <c r="B78" s="74">
        <v>2</v>
      </c>
      <c r="C78" s="74">
        <v>42</v>
      </c>
      <c r="D78" s="74">
        <v>42</v>
      </c>
      <c r="E78" s="74" t="s">
        <v>211</v>
      </c>
      <c r="H78" s="73">
        <f>IF('Раздел 2'!U27&gt;='Раздел 2'!U35,0,1)</f>
        <v>0</v>
      </c>
    </row>
    <row r="79" spans="1:8" s="73" customFormat="1" x14ac:dyDescent="0.2">
      <c r="A79" s="73">
        <f t="shared" si="1"/>
        <v>609542</v>
      </c>
      <c r="B79" s="74">
        <v>2</v>
      </c>
      <c r="C79" s="74">
        <v>43</v>
      </c>
      <c r="D79" s="74">
        <v>43</v>
      </c>
      <c r="E79" s="74" t="s">
        <v>212</v>
      </c>
      <c r="H79" s="73">
        <f>IF('Раздел 2'!V27&gt;='Раздел 2'!V35,0,1)</f>
        <v>0</v>
      </c>
    </row>
    <row r="80" spans="1:8" s="73" customFormat="1" x14ac:dyDescent="0.2">
      <c r="A80" s="73">
        <f t="shared" si="1"/>
        <v>609542</v>
      </c>
      <c r="B80" s="74">
        <v>2</v>
      </c>
      <c r="C80" s="74">
        <v>44</v>
      </c>
      <c r="D80" s="74">
        <v>44</v>
      </c>
      <c r="E80" s="74" t="s">
        <v>213</v>
      </c>
      <c r="H80" s="73">
        <f>IF('Раздел 2'!W27&gt;='Раздел 2'!W35,0,1)</f>
        <v>0</v>
      </c>
    </row>
    <row r="81" spans="1:8" s="73" customFormat="1" x14ac:dyDescent="0.2">
      <c r="A81" s="73">
        <f t="shared" si="1"/>
        <v>609542</v>
      </c>
      <c r="B81" s="74">
        <v>2</v>
      </c>
      <c r="C81" s="74">
        <v>45</v>
      </c>
      <c r="D81" s="74">
        <v>45</v>
      </c>
      <c r="E81" s="74" t="s">
        <v>214</v>
      </c>
      <c r="H81" s="73">
        <f>IF('Раздел 2'!X27&gt;='Раздел 2'!X35,0,1)</f>
        <v>0</v>
      </c>
    </row>
    <row r="82" spans="1:8" s="73" customFormat="1" x14ac:dyDescent="0.2">
      <c r="A82" s="73">
        <f t="shared" si="1"/>
        <v>609542</v>
      </c>
      <c r="B82" s="74">
        <v>2</v>
      </c>
      <c r="C82" s="74">
        <v>46</v>
      </c>
      <c r="D82" s="74">
        <v>46</v>
      </c>
      <c r="E82" s="74" t="s">
        <v>215</v>
      </c>
      <c r="H82" s="73">
        <f>IF('Раздел 2'!Y27&gt;='Раздел 2'!Y35,0,1)</f>
        <v>0</v>
      </c>
    </row>
    <row r="83" spans="1:8" s="73" customFormat="1" x14ac:dyDescent="0.2">
      <c r="A83" s="73">
        <f t="shared" si="1"/>
        <v>609542</v>
      </c>
      <c r="B83" s="74">
        <v>2</v>
      </c>
      <c r="C83" s="74">
        <v>47</v>
      </c>
      <c r="D83" s="74">
        <v>47</v>
      </c>
      <c r="E83" s="74" t="s">
        <v>216</v>
      </c>
      <c r="H83" s="73">
        <f>IF('Раздел 2'!Z27&gt;='Раздел 2'!Z35,0,1)</f>
        <v>0</v>
      </c>
    </row>
    <row r="84" spans="1:8" s="73" customFormat="1" x14ac:dyDescent="0.2">
      <c r="A84" s="73">
        <f t="shared" si="1"/>
        <v>609542</v>
      </c>
      <c r="B84" s="74">
        <v>2</v>
      </c>
      <c r="C84" s="74">
        <v>48</v>
      </c>
      <c r="D84" s="74">
        <v>48</v>
      </c>
      <c r="E84" s="74" t="s">
        <v>217</v>
      </c>
      <c r="H84" s="73">
        <f>IF('Раздел 2'!AA27&gt;='Раздел 2'!AA35,0,1)</f>
        <v>0</v>
      </c>
    </row>
    <row r="85" spans="1:8" s="73" customFormat="1" x14ac:dyDescent="0.2">
      <c r="A85" s="73">
        <f t="shared" si="1"/>
        <v>609542</v>
      </c>
      <c r="B85" s="74">
        <v>2</v>
      </c>
      <c r="C85" s="74">
        <v>49</v>
      </c>
      <c r="D85" s="74">
        <v>49</v>
      </c>
      <c r="E85" s="74" t="s">
        <v>219</v>
      </c>
      <c r="H85" s="73">
        <f>IF('Раздел 2'!P36&gt;='Раздел 2'!P37,0,1)</f>
        <v>0</v>
      </c>
    </row>
    <row r="86" spans="1:8" s="73" customFormat="1" x14ac:dyDescent="0.2">
      <c r="A86" s="73">
        <f t="shared" si="1"/>
        <v>609542</v>
      </c>
      <c r="B86" s="74">
        <v>2</v>
      </c>
      <c r="C86" s="74">
        <v>50</v>
      </c>
      <c r="D86" s="74">
        <v>50</v>
      </c>
      <c r="E86" s="74" t="s">
        <v>220</v>
      </c>
      <c r="H86" s="73">
        <f>IF('Раздел 2'!Q36&gt;='Раздел 2'!Q37,0,1)</f>
        <v>0</v>
      </c>
    </row>
    <row r="87" spans="1:8" s="73" customFormat="1" x14ac:dyDescent="0.2">
      <c r="A87" s="73">
        <f t="shared" si="1"/>
        <v>609542</v>
      </c>
      <c r="B87" s="74">
        <v>2</v>
      </c>
      <c r="C87" s="74">
        <v>51</v>
      </c>
      <c r="D87" s="74">
        <v>51</v>
      </c>
      <c r="E87" s="74" t="s">
        <v>221</v>
      </c>
      <c r="H87" s="73">
        <f>IF('Раздел 2'!R36&gt;='Раздел 2'!R37,0,1)</f>
        <v>0</v>
      </c>
    </row>
    <row r="88" spans="1:8" s="73" customFormat="1" x14ac:dyDescent="0.2">
      <c r="A88" s="73">
        <f t="shared" si="1"/>
        <v>609542</v>
      </c>
      <c r="B88" s="74">
        <v>2</v>
      </c>
      <c r="C88" s="74">
        <v>52</v>
      </c>
      <c r="D88" s="74">
        <v>52</v>
      </c>
      <c r="E88" s="74" t="s">
        <v>222</v>
      </c>
      <c r="H88" s="73">
        <f>IF('Раздел 2'!S36&gt;='Раздел 2'!S37,0,1)</f>
        <v>0</v>
      </c>
    </row>
    <row r="89" spans="1:8" s="73" customFormat="1" x14ac:dyDescent="0.2">
      <c r="A89" s="73">
        <f t="shared" si="1"/>
        <v>609542</v>
      </c>
      <c r="B89" s="74">
        <v>2</v>
      </c>
      <c r="C89" s="74">
        <v>53</v>
      </c>
      <c r="D89" s="74">
        <v>53</v>
      </c>
      <c r="E89" s="74" t="s">
        <v>223</v>
      </c>
      <c r="H89" s="73">
        <f>IF('Раздел 2'!T36&gt;='Раздел 2'!T37,0,1)</f>
        <v>0</v>
      </c>
    </row>
    <row r="90" spans="1:8" s="73" customFormat="1" x14ac:dyDescent="0.2">
      <c r="A90" s="73">
        <f t="shared" si="1"/>
        <v>609542</v>
      </c>
      <c r="B90" s="74">
        <v>2</v>
      </c>
      <c r="C90" s="74">
        <v>54</v>
      </c>
      <c r="D90" s="74">
        <v>54</v>
      </c>
      <c r="E90" s="74" t="s">
        <v>224</v>
      </c>
      <c r="H90" s="73">
        <f>IF('Раздел 2'!U36&gt;='Раздел 2'!U37,0,1)</f>
        <v>0</v>
      </c>
    </row>
    <row r="91" spans="1:8" s="73" customFormat="1" x14ac:dyDescent="0.2">
      <c r="A91" s="73">
        <f t="shared" si="1"/>
        <v>609542</v>
      </c>
      <c r="B91" s="74">
        <v>2</v>
      </c>
      <c r="C91" s="74">
        <v>55</v>
      </c>
      <c r="D91" s="74">
        <v>55</v>
      </c>
      <c r="E91" s="74" t="s">
        <v>225</v>
      </c>
      <c r="H91" s="73">
        <f>IF('Раздел 2'!V36&gt;='Раздел 2'!V37,0,1)</f>
        <v>0</v>
      </c>
    </row>
    <row r="92" spans="1:8" s="73" customFormat="1" x14ac:dyDescent="0.2">
      <c r="A92" s="73">
        <f t="shared" si="1"/>
        <v>609542</v>
      </c>
      <c r="B92" s="74">
        <v>2</v>
      </c>
      <c r="C92" s="74">
        <v>56</v>
      </c>
      <c r="D92" s="74">
        <v>56</v>
      </c>
      <c r="E92" s="74" t="s">
        <v>226</v>
      </c>
      <c r="H92" s="73">
        <f>IF('Раздел 2'!W36&gt;='Раздел 2'!W37,0,1)</f>
        <v>0</v>
      </c>
    </row>
    <row r="93" spans="1:8" s="73" customFormat="1" x14ac:dyDescent="0.2">
      <c r="A93" s="73">
        <f t="shared" si="1"/>
        <v>609542</v>
      </c>
      <c r="B93" s="74">
        <v>2</v>
      </c>
      <c r="C93" s="74">
        <v>57</v>
      </c>
      <c r="D93" s="74">
        <v>57</v>
      </c>
      <c r="E93" s="74" t="s">
        <v>227</v>
      </c>
      <c r="H93" s="73">
        <f>IF('Раздел 2'!X36&gt;='Раздел 2'!X37,0,1)</f>
        <v>0</v>
      </c>
    </row>
    <row r="94" spans="1:8" s="73" customFormat="1" x14ac:dyDescent="0.2">
      <c r="A94" s="73">
        <f t="shared" si="1"/>
        <v>609542</v>
      </c>
      <c r="B94" s="74">
        <v>2</v>
      </c>
      <c r="C94" s="74">
        <v>58</v>
      </c>
      <c r="D94" s="74">
        <v>58</v>
      </c>
      <c r="E94" s="74" t="s">
        <v>228</v>
      </c>
      <c r="H94" s="73">
        <f>IF('Раздел 2'!Y36&gt;='Раздел 2'!Y37,0,1)</f>
        <v>0</v>
      </c>
    </row>
    <row r="95" spans="1:8" s="73" customFormat="1" x14ac:dyDescent="0.2">
      <c r="A95" s="73">
        <f t="shared" si="1"/>
        <v>609542</v>
      </c>
      <c r="B95" s="74">
        <v>2</v>
      </c>
      <c r="C95" s="74">
        <v>59</v>
      </c>
      <c r="D95" s="74">
        <v>59</v>
      </c>
      <c r="E95" s="74" t="s">
        <v>229</v>
      </c>
      <c r="H95" s="73">
        <f>IF('Раздел 2'!Z36&gt;='Раздел 2'!Z37,0,1)</f>
        <v>0</v>
      </c>
    </row>
    <row r="96" spans="1:8" s="73" customFormat="1" x14ac:dyDescent="0.2">
      <c r="A96" s="73">
        <f t="shared" si="1"/>
        <v>609542</v>
      </c>
      <c r="B96" s="74">
        <v>2</v>
      </c>
      <c r="C96" s="74">
        <v>60</v>
      </c>
      <c r="D96" s="74">
        <v>60</v>
      </c>
      <c r="E96" s="74" t="s">
        <v>218</v>
      </c>
      <c r="H96" s="73">
        <f>IF('Раздел 2'!AA36&gt;='Раздел 2'!AA37,0,1)</f>
        <v>0</v>
      </c>
    </row>
    <row r="97" spans="1:8" s="73" customFormat="1" x14ac:dyDescent="0.2">
      <c r="A97" s="73">
        <f t="shared" si="1"/>
        <v>609542</v>
      </c>
      <c r="B97" s="74">
        <v>2</v>
      </c>
      <c r="C97" s="74">
        <v>61</v>
      </c>
      <c r="D97" s="74">
        <v>61</v>
      </c>
      <c r="E97" s="74" t="s">
        <v>230</v>
      </c>
      <c r="H97" s="73">
        <f>IF('Раздел 2'!P36&gt;='Раздел 2'!P38,0,1)</f>
        <v>0</v>
      </c>
    </row>
    <row r="98" spans="1:8" s="73" customFormat="1" x14ac:dyDescent="0.2">
      <c r="A98" s="73">
        <f t="shared" si="1"/>
        <v>609542</v>
      </c>
      <c r="B98" s="74">
        <v>2</v>
      </c>
      <c r="C98" s="74">
        <v>62</v>
      </c>
      <c r="D98" s="74">
        <v>62</v>
      </c>
      <c r="E98" s="74" t="s">
        <v>231</v>
      </c>
      <c r="H98" s="73">
        <f>IF('Раздел 2'!Q36&gt;='Раздел 2'!Q38,0,1)</f>
        <v>0</v>
      </c>
    </row>
    <row r="99" spans="1:8" s="73" customFormat="1" x14ac:dyDescent="0.2">
      <c r="A99" s="73">
        <f t="shared" si="1"/>
        <v>609542</v>
      </c>
      <c r="B99" s="74">
        <v>2</v>
      </c>
      <c r="C99" s="74">
        <v>63</v>
      </c>
      <c r="D99" s="74">
        <v>63</v>
      </c>
      <c r="E99" s="74" t="s">
        <v>232</v>
      </c>
      <c r="H99" s="73">
        <f>IF('Раздел 2'!R36&gt;='Раздел 2'!R38,0,1)</f>
        <v>0</v>
      </c>
    </row>
    <row r="100" spans="1:8" s="73" customFormat="1" x14ac:dyDescent="0.2">
      <c r="A100" s="73">
        <f t="shared" si="1"/>
        <v>609542</v>
      </c>
      <c r="B100" s="74">
        <v>2</v>
      </c>
      <c r="C100" s="74">
        <v>64</v>
      </c>
      <c r="D100" s="74">
        <v>64</v>
      </c>
      <c r="E100" s="74" t="s">
        <v>233</v>
      </c>
      <c r="H100" s="73">
        <f>IF('Раздел 2'!S36&gt;='Раздел 2'!S38,0,1)</f>
        <v>0</v>
      </c>
    </row>
    <row r="101" spans="1:8" s="73" customFormat="1" x14ac:dyDescent="0.2">
      <c r="A101" s="73">
        <f t="shared" si="1"/>
        <v>609542</v>
      </c>
      <c r="B101" s="74">
        <v>2</v>
      </c>
      <c r="C101" s="74">
        <v>65</v>
      </c>
      <c r="D101" s="74">
        <v>65</v>
      </c>
      <c r="E101" s="74" t="s">
        <v>234</v>
      </c>
      <c r="H101" s="73">
        <f>IF('Раздел 2'!T36&gt;='Раздел 2'!T38,0,1)</f>
        <v>0</v>
      </c>
    </row>
    <row r="102" spans="1:8" s="73" customFormat="1" x14ac:dyDescent="0.2">
      <c r="A102" s="73">
        <f t="shared" si="1"/>
        <v>609542</v>
      </c>
      <c r="B102" s="74">
        <v>2</v>
      </c>
      <c r="C102" s="74">
        <v>66</v>
      </c>
      <c r="D102" s="74">
        <v>66</v>
      </c>
      <c r="E102" s="74" t="s">
        <v>235</v>
      </c>
      <c r="H102" s="73">
        <f>IF('Раздел 2'!U36&gt;='Раздел 2'!U38,0,1)</f>
        <v>0</v>
      </c>
    </row>
    <row r="103" spans="1:8" s="73" customFormat="1" x14ac:dyDescent="0.2">
      <c r="A103" s="73">
        <f t="shared" si="1"/>
        <v>609542</v>
      </c>
      <c r="B103" s="74">
        <v>2</v>
      </c>
      <c r="C103" s="74">
        <v>67</v>
      </c>
      <c r="D103" s="74">
        <v>67</v>
      </c>
      <c r="E103" s="74" t="s">
        <v>236</v>
      </c>
      <c r="H103" s="73">
        <f>IF('Раздел 2'!V36&gt;='Раздел 2'!V38,0,1)</f>
        <v>0</v>
      </c>
    </row>
    <row r="104" spans="1:8" s="73" customFormat="1" x14ac:dyDescent="0.2">
      <c r="A104" s="73">
        <f t="shared" si="1"/>
        <v>609542</v>
      </c>
      <c r="B104" s="74">
        <v>2</v>
      </c>
      <c r="C104" s="74">
        <v>68</v>
      </c>
      <c r="D104" s="74">
        <v>68</v>
      </c>
      <c r="E104" s="74" t="s">
        <v>237</v>
      </c>
      <c r="H104" s="73">
        <f>IF('Раздел 2'!W36&gt;='Раздел 2'!W38,0,1)</f>
        <v>0</v>
      </c>
    </row>
    <row r="105" spans="1:8" s="73" customFormat="1" x14ac:dyDescent="0.2">
      <c r="A105" s="73">
        <f t="shared" si="1"/>
        <v>609542</v>
      </c>
      <c r="B105" s="74">
        <v>2</v>
      </c>
      <c r="C105" s="74">
        <v>69</v>
      </c>
      <c r="D105" s="74">
        <v>69</v>
      </c>
      <c r="E105" s="74" t="s">
        <v>238</v>
      </c>
      <c r="H105" s="73">
        <f>IF('Раздел 2'!X36&gt;='Раздел 2'!X38,0,1)</f>
        <v>0</v>
      </c>
    </row>
    <row r="106" spans="1:8" s="73" customFormat="1" x14ac:dyDescent="0.2">
      <c r="A106" s="73">
        <f t="shared" si="1"/>
        <v>609542</v>
      </c>
      <c r="B106" s="74">
        <v>2</v>
      </c>
      <c r="C106" s="74">
        <v>70</v>
      </c>
      <c r="D106" s="74">
        <v>70</v>
      </c>
      <c r="E106" s="74" t="s">
        <v>239</v>
      </c>
      <c r="H106" s="73">
        <f>IF('Раздел 2'!Y36&gt;='Раздел 2'!Y38,0,1)</f>
        <v>0</v>
      </c>
    </row>
    <row r="107" spans="1:8" s="73" customFormat="1" x14ac:dyDescent="0.2">
      <c r="A107" s="73">
        <f t="shared" si="1"/>
        <v>609542</v>
      </c>
      <c r="B107" s="74">
        <v>2</v>
      </c>
      <c r="C107" s="74">
        <v>71</v>
      </c>
      <c r="D107" s="74">
        <v>71</v>
      </c>
      <c r="E107" s="74" t="s">
        <v>240</v>
      </c>
      <c r="H107" s="73">
        <f>IF('Раздел 2'!Z36&gt;='Раздел 2'!Z38,0,1)</f>
        <v>0</v>
      </c>
    </row>
    <row r="108" spans="1:8" s="73" customFormat="1" x14ac:dyDescent="0.2">
      <c r="A108" s="73">
        <f t="shared" si="1"/>
        <v>609542</v>
      </c>
      <c r="B108" s="74">
        <v>2</v>
      </c>
      <c r="C108" s="74">
        <v>72</v>
      </c>
      <c r="D108" s="74">
        <v>72</v>
      </c>
      <c r="E108" s="74" t="s">
        <v>241</v>
      </c>
      <c r="H108" s="73">
        <f>IF('Раздел 2'!AA36&gt;='Раздел 2'!AA38,0,1)</f>
        <v>0</v>
      </c>
    </row>
    <row r="109" spans="1:8" s="73" customFormat="1" x14ac:dyDescent="0.2">
      <c r="A109" s="73">
        <f t="shared" si="1"/>
        <v>609542</v>
      </c>
      <c r="B109" s="74">
        <v>2</v>
      </c>
      <c r="C109" s="74">
        <v>73</v>
      </c>
      <c r="D109" s="74">
        <v>73</v>
      </c>
      <c r="E109" s="74" t="s">
        <v>242</v>
      </c>
      <c r="H109" s="73">
        <f>IF('Раздел 2'!P36&gt;='Раздел 2'!P39,0,1)</f>
        <v>0</v>
      </c>
    </row>
    <row r="110" spans="1:8" s="73" customFormat="1" x14ac:dyDescent="0.2">
      <c r="A110" s="73">
        <f t="shared" si="1"/>
        <v>609542</v>
      </c>
      <c r="B110" s="74">
        <v>2</v>
      </c>
      <c r="C110" s="74">
        <v>74</v>
      </c>
      <c r="D110" s="74">
        <v>74</v>
      </c>
      <c r="E110" s="74" t="s">
        <v>243</v>
      </c>
      <c r="H110" s="73">
        <f>IF('Раздел 2'!Q36&gt;='Раздел 2'!Q39,0,1)</f>
        <v>0</v>
      </c>
    </row>
    <row r="111" spans="1:8" s="73" customFormat="1" x14ac:dyDescent="0.2">
      <c r="A111" s="73">
        <f t="shared" si="1"/>
        <v>609542</v>
      </c>
      <c r="B111" s="74">
        <v>2</v>
      </c>
      <c r="C111" s="74">
        <v>75</v>
      </c>
      <c r="D111" s="74">
        <v>75</v>
      </c>
      <c r="E111" s="74" t="s">
        <v>244</v>
      </c>
      <c r="H111" s="73">
        <f>IF('Раздел 2'!R36&gt;='Раздел 2'!R39,0,1)</f>
        <v>0</v>
      </c>
    </row>
    <row r="112" spans="1:8" s="73" customFormat="1" x14ac:dyDescent="0.2">
      <c r="A112" s="73">
        <f t="shared" si="1"/>
        <v>609542</v>
      </c>
      <c r="B112" s="74">
        <v>2</v>
      </c>
      <c r="C112" s="74">
        <v>76</v>
      </c>
      <c r="D112" s="74">
        <v>76</v>
      </c>
      <c r="E112" s="74" t="s">
        <v>245</v>
      </c>
      <c r="H112" s="73">
        <f>IF('Раздел 2'!S36&gt;='Раздел 2'!S39,0,1)</f>
        <v>0</v>
      </c>
    </row>
    <row r="113" spans="1:8" s="73" customFormat="1" x14ac:dyDescent="0.2">
      <c r="A113" s="73">
        <f t="shared" si="1"/>
        <v>609542</v>
      </c>
      <c r="B113" s="74">
        <v>2</v>
      </c>
      <c r="C113" s="74">
        <v>77</v>
      </c>
      <c r="D113" s="74">
        <v>77</v>
      </c>
      <c r="E113" s="74" t="s">
        <v>246</v>
      </c>
      <c r="H113" s="73">
        <f>IF('Раздел 2'!T36&gt;='Раздел 2'!T39,0,1)</f>
        <v>0</v>
      </c>
    </row>
    <row r="114" spans="1:8" s="73" customFormat="1" x14ac:dyDescent="0.2">
      <c r="A114" s="73">
        <f t="shared" si="1"/>
        <v>609542</v>
      </c>
      <c r="B114" s="74">
        <v>2</v>
      </c>
      <c r="C114" s="74">
        <v>78</v>
      </c>
      <c r="D114" s="74">
        <v>78</v>
      </c>
      <c r="E114" s="74" t="s">
        <v>247</v>
      </c>
      <c r="H114" s="73">
        <f>IF('Раздел 2'!U36&gt;='Раздел 2'!U39,0,1)</f>
        <v>0</v>
      </c>
    </row>
    <row r="115" spans="1:8" s="73" customFormat="1" x14ac:dyDescent="0.2">
      <c r="A115" s="73">
        <f t="shared" si="1"/>
        <v>609542</v>
      </c>
      <c r="B115" s="74">
        <v>2</v>
      </c>
      <c r="C115" s="74">
        <v>79</v>
      </c>
      <c r="D115" s="74">
        <v>79</v>
      </c>
      <c r="E115" s="74" t="s">
        <v>248</v>
      </c>
      <c r="H115" s="73">
        <f>IF('Раздел 2'!V36&gt;='Раздел 2'!V39,0,1)</f>
        <v>0</v>
      </c>
    </row>
    <row r="116" spans="1:8" s="73" customFormat="1" x14ac:dyDescent="0.2">
      <c r="A116" s="73">
        <f t="shared" si="1"/>
        <v>609542</v>
      </c>
      <c r="B116" s="74">
        <v>2</v>
      </c>
      <c r="C116" s="74">
        <v>80</v>
      </c>
      <c r="D116" s="74">
        <v>80</v>
      </c>
      <c r="E116" s="74" t="s">
        <v>249</v>
      </c>
      <c r="H116" s="73">
        <f>IF('Раздел 2'!W36&gt;='Раздел 2'!W39,0,1)</f>
        <v>0</v>
      </c>
    </row>
    <row r="117" spans="1:8" s="73" customFormat="1" x14ac:dyDescent="0.2">
      <c r="A117" s="73">
        <f t="shared" si="1"/>
        <v>609542</v>
      </c>
      <c r="B117" s="74">
        <v>2</v>
      </c>
      <c r="C117" s="74">
        <v>81</v>
      </c>
      <c r="D117" s="74">
        <v>81</v>
      </c>
      <c r="E117" s="74" t="s">
        <v>250</v>
      </c>
      <c r="H117" s="73">
        <f>IF('Раздел 2'!X36&gt;='Раздел 2'!X39,0,1)</f>
        <v>0</v>
      </c>
    </row>
    <row r="118" spans="1:8" s="73" customFormat="1" x14ac:dyDescent="0.2">
      <c r="A118" s="73">
        <f t="shared" si="1"/>
        <v>609542</v>
      </c>
      <c r="B118" s="74">
        <v>2</v>
      </c>
      <c r="C118" s="74">
        <v>82</v>
      </c>
      <c r="D118" s="74">
        <v>82</v>
      </c>
      <c r="E118" s="74" t="s">
        <v>251</v>
      </c>
      <c r="H118" s="73">
        <f>IF('Раздел 2'!Y36&gt;='Раздел 2'!Y39,0,1)</f>
        <v>0</v>
      </c>
    </row>
    <row r="119" spans="1:8" s="73" customFormat="1" x14ac:dyDescent="0.2">
      <c r="A119" s="73">
        <f t="shared" si="1"/>
        <v>609542</v>
      </c>
      <c r="B119" s="74">
        <v>2</v>
      </c>
      <c r="C119" s="74">
        <v>83</v>
      </c>
      <c r="D119" s="74">
        <v>83</v>
      </c>
      <c r="E119" s="74" t="s">
        <v>252</v>
      </c>
      <c r="H119" s="73">
        <f>IF('Раздел 2'!Z36&gt;='Раздел 2'!Z39,0,1)</f>
        <v>0</v>
      </c>
    </row>
    <row r="120" spans="1:8" s="73" customFormat="1" x14ac:dyDescent="0.2">
      <c r="A120" s="73">
        <f t="shared" si="1"/>
        <v>609542</v>
      </c>
      <c r="B120" s="74">
        <v>2</v>
      </c>
      <c r="C120" s="74">
        <v>84</v>
      </c>
      <c r="D120" s="74">
        <v>84</v>
      </c>
      <c r="E120" s="74" t="s">
        <v>253</v>
      </c>
      <c r="H120" s="73">
        <f>IF('Раздел 2'!AA36&gt;='Раздел 2'!AA39,0,1)</f>
        <v>0</v>
      </c>
    </row>
    <row r="121" spans="1:8" s="73" customFormat="1" x14ac:dyDescent="0.2">
      <c r="A121" s="73">
        <f t="shared" si="1"/>
        <v>609542</v>
      </c>
      <c r="B121" s="74">
        <v>2</v>
      </c>
      <c r="C121" s="74">
        <v>85</v>
      </c>
      <c r="D121" s="74">
        <v>85</v>
      </c>
      <c r="E121" s="74" t="s">
        <v>254</v>
      </c>
      <c r="H121" s="73">
        <f>IF('Раздел 2'!P36&gt;='Раздел 2'!P40,0,1)</f>
        <v>0</v>
      </c>
    </row>
    <row r="122" spans="1:8" s="73" customFormat="1" x14ac:dyDescent="0.2">
      <c r="A122" s="73">
        <f t="shared" si="1"/>
        <v>609542</v>
      </c>
      <c r="B122" s="74">
        <v>2</v>
      </c>
      <c r="C122" s="74">
        <v>86</v>
      </c>
      <c r="D122" s="74">
        <v>86</v>
      </c>
      <c r="E122" s="74" t="s">
        <v>255</v>
      </c>
      <c r="H122" s="73">
        <f>IF('Раздел 2'!Q36&gt;='Раздел 2'!Q40,0,1)</f>
        <v>0</v>
      </c>
    </row>
    <row r="123" spans="1:8" s="73" customFormat="1" x14ac:dyDescent="0.2">
      <c r="A123" s="73">
        <f t="shared" si="1"/>
        <v>609542</v>
      </c>
      <c r="B123" s="74">
        <v>2</v>
      </c>
      <c r="C123" s="74">
        <v>87</v>
      </c>
      <c r="D123" s="74">
        <v>87</v>
      </c>
      <c r="E123" s="74" t="s">
        <v>256</v>
      </c>
      <c r="H123" s="73">
        <f>IF('Раздел 2'!R36&gt;='Раздел 2'!R40,0,1)</f>
        <v>0</v>
      </c>
    </row>
    <row r="124" spans="1:8" s="73" customFormat="1" x14ac:dyDescent="0.2">
      <c r="A124" s="73">
        <f t="shared" si="1"/>
        <v>609542</v>
      </c>
      <c r="B124" s="74">
        <v>2</v>
      </c>
      <c r="C124" s="74">
        <v>88</v>
      </c>
      <c r="D124" s="74">
        <v>88</v>
      </c>
      <c r="E124" s="74" t="s">
        <v>257</v>
      </c>
      <c r="H124" s="73">
        <f>IF('Раздел 2'!S36&gt;='Раздел 2'!S40,0,1)</f>
        <v>0</v>
      </c>
    </row>
    <row r="125" spans="1:8" s="73" customFormat="1" x14ac:dyDescent="0.2">
      <c r="A125" s="73">
        <f t="shared" si="1"/>
        <v>609542</v>
      </c>
      <c r="B125" s="74">
        <v>2</v>
      </c>
      <c r="C125" s="74">
        <v>89</v>
      </c>
      <c r="D125" s="74">
        <v>89</v>
      </c>
      <c r="E125" s="74" t="s">
        <v>258</v>
      </c>
      <c r="H125" s="73">
        <f>IF('Раздел 2'!T36&gt;='Раздел 2'!T40,0,1)</f>
        <v>0</v>
      </c>
    </row>
    <row r="126" spans="1:8" s="73" customFormat="1" x14ac:dyDescent="0.2">
      <c r="A126" s="73">
        <f t="shared" si="1"/>
        <v>609542</v>
      </c>
      <c r="B126" s="74">
        <v>2</v>
      </c>
      <c r="C126" s="74">
        <v>90</v>
      </c>
      <c r="D126" s="74">
        <v>90</v>
      </c>
      <c r="E126" s="74" t="s">
        <v>259</v>
      </c>
      <c r="H126" s="73">
        <f>IF('Раздел 2'!U36&gt;='Раздел 2'!U40,0,1)</f>
        <v>0</v>
      </c>
    </row>
    <row r="127" spans="1:8" s="73" customFormat="1" x14ac:dyDescent="0.2">
      <c r="A127" s="73">
        <f t="shared" si="1"/>
        <v>609542</v>
      </c>
      <c r="B127" s="74">
        <v>2</v>
      </c>
      <c r="C127" s="74">
        <v>91</v>
      </c>
      <c r="D127" s="74">
        <v>91</v>
      </c>
      <c r="E127" s="74" t="s">
        <v>260</v>
      </c>
      <c r="H127" s="73">
        <f>IF('Раздел 2'!V36&gt;='Раздел 2'!V40,0,1)</f>
        <v>0</v>
      </c>
    </row>
    <row r="128" spans="1:8" s="73" customFormat="1" x14ac:dyDescent="0.2">
      <c r="A128" s="73">
        <f t="shared" si="1"/>
        <v>609542</v>
      </c>
      <c r="B128" s="74">
        <v>2</v>
      </c>
      <c r="C128" s="74">
        <v>92</v>
      </c>
      <c r="D128" s="74">
        <v>92</v>
      </c>
      <c r="E128" s="74" t="s">
        <v>261</v>
      </c>
      <c r="H128" s="73">
        <f>IF('Раздел 2'!W36&gt;='Раздел 2'!W40,0,1)</f>
        <v>0</v>
      </c>
    </row>
    <row r="129" spans="1:8" s="73" customFormat="1" x14ac:dyDescent="0.2">
      <c r="A129" s="73">
        <f t="shared" si="1"/>
        <v>609542</v>
      </c>
      <c r="B129" s="74">
        <v>2</v>
      </c>
      <c r="C129" s="74">
        <v>93</v>
      </c>
      <c r="D129" s="74">
        <v>93</v>
      </c>
      <c r="E129" s="74" t="s">
        <v>262</v>
      </c>
      <c r="H129" s="73">
        <f>IF('Раздел 2'!X36&gt;='Раздел 2'!X40,0,1)</f>
        <v>0</v>
      </c>
    </row>
    <row r="130" spans="1:8" s="73" customFormat="1" x14ac:dyDescent="0.2">
      <c r="A130" s="73">
        <f t="shared" si="1"/>
        <v>609542</v>
      </c>
      <c r="B130" s="74">
        <v>2</v>
      </c>
      <c r="C130" s="74">
        <v>94</v>
      </c>
      <c r="D130" s="74">
        <v>94</v>
      </c>
      <c r="E130" s="74" t="s">
        <v>263</v>
      </c>
      <c r="H130" s="73">
        <f>IF('Раздел 2'!Y36&gt;='Раздел 2'!Y40,0,1)</f>
        <v>0</v>
      </c>
    </row>
    <row r="131" spans="1:8" s="73" customFormat="1" x14ac:dyDescent="0.2">
      <c r="A131" s="73">
        <f t="shared" ref="A131:A194" si="2">P_3</f>
        <v>609542</v>
      </c>
      <c r="B131" s="74">
        <v>2</v>
      </c>
      <c r="C131" s="74">
        <v>95</v>
      </c>
      <c r="D131" s="74">
        <v>95</v>
      </c>
      <c r="E131" s="74" t="s">
        <v>264</v>
      </c>
      <c r="H131" s="73">
        <f>IF('Раздел 2'!Z36&gt;='Раздел 2'!Z40,0,1)</f>
        <v>0</v>
      </c>
    </row>
    <row r="132" spans="1:8" s="73" customFormat="1" x14ac:dyDescent="0.2">
      <c r="A132" s="73">
        <f t="shared" si="2"/>
        <v>609542</v>
      </c>
      <c r="B132" s="74">
        <v>2</v>
      </c>
      <c r="C132" s="74">
        <v>96</v>
      </c>
      <c r="D132" s="74">
        <v>96</v>
      </c>
      <c r="E132" s="74" t="s">
        <v>265</v>
      </c>
      <c r="H132" s="73">
        <f>IF('Раздел 2'!AA36&gt;='Раздел 2'!AA40,0,1)</f>
        <v>0</v>
      </c>
    </row>
    <row r="133" spans="1:8" s="73" customFormat="1" x14ac:dyDescent="0.2">
      <c r="A133" s="73">
        <f t="shared" si="2"/>
        <v>609542</v>
      </c>
      <c r="B133" s="74">
        <v>2</v>
      </c>
      <c r="C133" s="74">
        <v>97</v>
      </c>
      <c r="D133" s="74">
        <v>97</v>
      </c>
      <c r="E133" s="74" t="s">
        <v>266</v>
      </c>
      <c r="H133" s="73">
        <f>IF('Раздел 2'!P36&gt;='Раздел 2'!P41,0,1)</f>
        <v>0</v>
      </c>
    </row>
    <row r="134" spans="1:8" s="73" customFormat="1" x14ac:dyDescent="0.2">
      <c r="A134" s="73">
        <f t="shared" si="2"/>
        <v>609542</v>
      </c>
      <c r="B134" s="74">
        <v>2</v>
      </c>
      <c r="C134" s="74">
        <v>98</v>
      </c>
      <c r="D134" s="74">
        <v>98</v>
      </c>
      <c r="E134" s="74" t="s">
        <v>267</v>
      </c>
      <c r="H134" s="73">
        <f>IF('Раздел 2'!Q36&gt;='Раздел 2'!Q41,0,1)</f>
        <v>0</v>
      </c>
    </row>
    <row r="135" spans="1:8" s="73" customFormat="1" x14ac:dyDescent="0.2">
      <c r="A135" s="73">
        <f t="shared" si="2"/>
        <v>609542</v>
      </c>
      <c r="B135" s="74">
        <v>2</v>
      </c>
      <c r="C135" s="74">
        <v>99</v>
      </c>
      <c r="D135" s="74">
        <v>99</v>
      </c>
      <c r="E135" s="74" t="s">
        <v>268</v>
      </c>
      <c r="H135" s="73">
        <f>IF('Раздел 2'!R36&gt;='Раздел 2'!R41,0,1)</f>
        <v>0</v>
      </c>
    </row>
    <row r="136" spans="1:8" s="73" customFormat="1" x14ac:dyDescent="0.2">
      <c r="A136" s="73">
        <f t="shared" si="2"/>
        <v>609542</v>
      </c>
      <c r="B136" s="74">
        <v>2</v>
      </c>
      <c r="C136" s="74">
        <v>100</v>
      </c>
      <c r="D136" s="74">
        <v>100</v>
      </c>
      <c r="E136" s="74" t="s">
        <v>269</v>
      </c>
      <c r="H136" s="73">
        <f>IF('Раздел 2'!S36&gt;='Раздел 2'!S41,0,1)</f>
        <v>0</v>
      </c>
    </row>
    <row r="137" spans="1:8" s="73" customFormat="1" x14ac:dyDescent="0.2">
      <c r="A137" s="73">
        <f t="shared" si="2"/>
        <v>609542</v>
      </c>
      <c r="B137" s="74">
        <v>2</v>
      </c>
      <c r="C137" s="74">
        <v>101</v>
      </c>
      <c r="D137" s="74">
        <v>101</v>
      </c>
      <c r="E137" s="74" t="s">
        <v>270</v>
      </c>
      <c r="H137" s="73">
        <f>IF('Раздел 2'!T36&gt;='Раздел 2'!T41,0,1)</f>
        <v>0</v>
      </c>
    </row>
    <row r="138" spans="1:8" s="73" customFormat="1" x14ac:dyDescent="0.2">
      <c r="A138" s="73">
        <f t="shared" si="2"/>
        <v>609542</v>
      </c>
      <c r="B138" s="74">
        <v>2</v>
      </c>
      <c r="C138" s="74">
        <v>102</v>
      </c>
      <c r="D138" s="74">
        <v>102</v>
      </c>
      <c r="E138" s="74" t="s">
        <v>271</v>
      </c>
      <c r="H138" s="73">
        <f>IF('Раздел 2'!U36&gt;='Раздел 2'!U41,0,1)</f>
        <v>0</v>
      </c>
    </row>
    <row r="139" spans="1:8" s="73" customFormat="1" x14ac:dyDescent="0.2">
      <c r="A139" s="73">
        <f t="shared" si="2"/>
        <v>609542</v>
      </c>
      <c r="B139" s="74">
        <v>2</v>
      </c>
      <c r="C139" s="74">
        <v>103</v>
      </c>
      <c r="D139" s="74">
        <v>103</v>
      </c>
      <c r="E139" s="74" t="s">
        <v>272</v>
      </c>
      <c r="H139" s="73">
        <f>IF('Раздел 2'!V36&gt;='Раздел 2'!V41,0,1)</f>
        <v>0</v>
      </c>
    </row>
    <row r="140" spans="1:8" s="73" customFormat="1" x14ac:dyDescent="0.2">
      <c r="A140" s="73">
        <f t="shared" si="2"/>
        <v>609542</v>
      </c>
      <c r="B140" s="74">
        <v>2</v>
      </c>
      <c r="C140" s="74">
        <v>104</v>
      </c>
      <c r="D140" s="74">
        <v>104</v>
      </c>
      <c r="E140" s="74" t="s">
        <v>273</v>
      </c>
      <c r="H140" s="73">
        <f>IF('Раздел 2'!W36&gt;='Раздел 2'!W41,0,1)</f>
        <v>0</v>
      </c>
    </row>
    <row r="141" spans="1:8" s="73" customFormat="1" x14ac:dyDescent="0.2">
      <c r="A141" s="73">
        <f t="shared" si="2"/>
        <v>609542</v>
      </c>
      <c r="B141" s="74">
        <v>2</v>
      </c>
      <c r="C141" s="74">
        <v>105</v>
      </c>
      <c r="D141" s="74">
        <v>105</v>
      </c>
      <c r="E141" s="74" t="s">
        <v>274</v>
      </c>
      <c r="H141" s="73">
        <f>IF('Раздел 2'!X36&gt;='Раздел 2'!X41,0,1)</f>
        <v>0</v>
      </c>
    </row>
    <row r="142" spans="1:8" s="73" customFormat="1" x14ac:dyDescent="0.2">
      <c r="A142" s="73">
        <f t="shared" si="2"/>
        <v>609542</v>
      </c>
      <c r="B142" s="74">
        <v>2</v>
      </c>
      <c r="C142" s="74">
        <v>106</v>
      </c>
      <c r="D142" s="74">
        <v>106</v>
      </c>
      <c r="E142" s="74" t="s">
        <v>275</v>
      </c>
      <c r="H142" s="73">
        <f>IF('Раздел 2'!Y36&gt;='Раздел 2'!Y41,0,1)</f>
        <v>0</v>
      </c>
    </row>
    <row r="143" spans="1:8" s="73" customFormat="1" x14ac:dyDescent="0.2">
      <c r="A143" s="73">
        <f t="shared" si="2"/>
        <v>609542</v>
      </c>
      <c r="B143" s="74">
        <v>2</v>
      </c>
      <c r="C143" s="74">
        <v>107</v>
      </c>
      <c r="D143" s="74">
        <v>107</v>
      </c>
      <c r="E143" s="74" t="s">
        <v>276</v>
      </c>
      <c r="H143" s="73">
        <f>IF('Раздел 2'!Z36&gt;='Раздел 2'!Z41,0,1)</f>
        <v>0</v>
      </c>
    </row>
    <row r="144" spans="1:8" s="73" customFormat="1" x14ac:dyDescent="0.2">
      <c r="A144" s="73">
        <f t="shared" si="2"/>
        <v>609542</v>
      </c>
      <c r="B144" s="74">
        <v>2</v>
      </c>
      <c r="C144" s="74">
        <v>108</v>
      </c>
      <c r="D144" s="74">
        <v>108</v>
      </c>
      <c r="E144" s="74" t="s">
        <v>277</v>
      </c>
      <c r="H144" s="73">
        <f>IF('Раздел 2'!AA36&gt;='Раздел 2'!AA41,0,1)</f>
        <v>0</v>
      </c>
    </row>
    <row r="145" spans="1:8" s="73" customFormat="1" x14ac:dyDescent="0.2">
      <c r="A145" s="73">
        <f t="shared" si="2"/>
        <v>609542</v>
      </c>
      <c r="B145" s="74">
        <v>2</v>
      </c>
      <c r="C145" s="74">
        <v>109</v>
      </c>
      <c r="D145" s="74">
        <v>109</v>
      </c>
      <c r="E145" s="74" t="s">
        <v>278</v>
      </c>
      <c r="H145" s="73">
        <f>IF('Раздел 2'!P36&gt;='Раздел 2'!P44,0,1)</f>
        <v>0</v>
      </c>
    </row>
    <row r="146" spans="1:8" s="73" customFormat="1" x14ac:dyDescent="0.2">
      <c r="A146" s="73">
        <f t="shared" si="2"/>
        <v>609542</v>
      </c>
      <c r="B146" s="74">
        <v>2</v>
      </c>
      <c r="C146" s="74">
        <v>110</v>
      </c>
      <c r="D146" s="74">
        <v>110</v>
      </c>
      <c r="E146" s="74" t="s">
        <v>279</v>
      </c>
      <c r="H146" s="73">
        <f>IF('Раздел 2'!Q36&gt;='Раздел 2'!Q44,0,1)</f>
        <v>0</v>
      </c>
    </row>
    <row r="147" spans="1:8" s="73" customFormat="1" x14ac:dyDescent="0.2">
      <c r="A147" s="73">
        <f t="shared" si="2"/>
        <v>609542</v>
      </c>
      <c r="B147" s="74">
        <v>2</v>
      </c>
      <c r="C147" s="74">
        <v>111</v>
      </c>
      <c r="D147" s="74">
        <v>111</v>
      </c>
      <c r="E147" s="74" t="s">
        <v>280</v>
      </c>
      <c r="H147" s="73">
        <f>IF('Раздел 2'!R36&gt;='Раздел 2'!R44,0,1)</f>
        <v>0</v>
      </c>
    </row>
    <row r="148" spans="1:8" s="73" customFormat="1" x14ac:dyDescent="0.2">
      <c r="A148" s="73">
        <f t="shared" si="2"/>
        <v>609542</v>
      </c>
      <c r="B148" s="74">
        <v>2</v>
      </c>
      <c r="C148" s="74">
        <v>112</v>
      </c>
      <c r="D148" s="74">
        <v>112</v>
      </c>
      <c r="E148" s="74" t="s">
        <v>281</v>
      </c>
      <c r="H148" s="73">
        <f>IF('Раздел 2'!S36&gt;='Раздел 2'!S44,0,1)</f>
        <v>0</v>
      </c>
    </row>
    <row r="149" spans="1:8" s="73" customFormat="1" x14ac:dyDescent="0.2">
      <c r="A149" s="73">
        <f t="shared" si="2"/>
        <v>609542</v>
      </c>
      <c r="B149" s="74">
        <v>2</v>
      </c>
      <c r="C149" s="74">
        <v>113</v>
      </c>
      <c r="D149" s="74">
        <v>113</v>
      </c>
      <c r="E149" s="74" t="s">
        <v>282</v>
      </c>
      <c r="H149" s="73">
        <f>IF('Раздел 2'!T36&gt;='Раздел 2'!T44,0,1)</f>
        <v>0</v>
      </c>
    </row>
    <row r="150" spans="1:8" s="73" customFormat="1" x14ac:dyDescent="0.2">
      <c r="A150" s="73">
        <f t="shared" si="2"/>
        <v>609542</v>
      </c>
      <c r="B150" s="74">
        <v>2</v>
      </c>
      <c r="C150" s="74">
        <v>114</v>
      </c>
      <c r="D150" s="74">
        <v>114</v>
      </c>
      <c r="E150" s="74" t="s">
        <v>283</v>
      </c>
      <c r="H150" s="73">
        <f>IF('Раздел 2'!U36&gt;='Раздел 2'!U44,0,1)</f>
        <v>0</v>
      </c>
    </row>
    <row r="151" spans="1:8" s="73" customFormat="1" x14ac:dyDescent="0.2">
      <c r="A151" s="73">
        <f t="shared" si="2"/>
        <v>609542</v>
      </c>
      <c r="B151" s="74">
        <v>2</v>
      </c>
      <c r="C151" s="74">
        <v>115</v>
      </c>
      <c r="D151" s="74">
        <v>115</v>
      </c>
      <c r="E151" s="74" t="s">
        <v>284</v>
      </c>
      <c r="H151" s="73">
        <f>IF('Раздел 2'!V36&gt;='Раздел 2'!V44,0,1)</f>
        <v>0</v>
      </c>
    </row>
    <row r="152" spans="1:8" s="73" customFormat="1" x14ac:dyDescent="0.2">
      <c r="A152" s="73">
        <f t="shared" si="2"/>
        <v>609542</v>
      </c>
      <c r="B152" s="74">
        <v>2</v>
      </c>
      <c r="C152" s="74">
        <v>116</v>
      </c>
      <c r="D152" s="74">
        <v>116</v>
      </c>
      <c r="E152" s="74" t="s">
        <v>285</v>
      </c>
      <c r="H152" s="73">
        <f>IF('Раздел 2'!W36&gt;='Раздел 2'!W44,0,1)</f>
        <v>0</v>
      </c>
    </row>
    <row r="153" spans="1:8" s="73" customFormat="1" x14ac:dyDescent="0.2">
      <c r="A153" s="73">
        <f t="shared" si="2"/>
        <v>609542</v>
      </c>
      <c r="B153" s="74">
        <v>2</v>
      </c>
      <c r="C153" s="74">
        <v>117</v>
      </c>
      <c r="D153" s="74">
        <v>117</v>
      </c>
      <c r="E153" s="74" t="s">
        <v>286</v>
      </c>
      <c r="H153" s="73">
        <f>IF('Раздел 2'!X36&gt;='Раздел 2'!X44,0,1)</f>
        <v>0</v>
      </c>
    </row>
    <row r="154" spans="1:8" s="73" customFormat="1" x14ac:dyDescent="0.2">
      <c r="A154" s="73">
        <f t="shared" si="2"/>
        <v>609542</v>
      </c>
      <c r="B154" s="74">
        <v>2</v>
      </c>
      <c r="C154" s="74">
        <v>118</v>
      </c>
      <c r="D154" s="74">
        <v>118</v>
      </c>
      <c r="E154" s="74" t="s">
        <v>287</v>
      </c>
      <c r="H154" s="73">
        <f>IF('Раздел 2'!Y36&gt;='Раздел 2'!Y44,0,1)</f>
        <v>0</v>
      </c>
    </row>
    <row r="155" spans="1:8" s="73" customFormat="1" x14ac:dyDescent="0.2">
      <c r="A155" s="73">
        <f t="shared" si="2"/>
        <v>609542</v>
      </c>
      <c r="B155" s="74">
        <v>2</v>
      </c>
      <c r="C155" s="74">
        <v>119</v>
      </c>
      <c r="D155" s="74">
        <v>119</v>
      </c>
      <c r="E155" s="74" t="s">
        <v>288</v>
      </c>
      <c r="H155" s="73">
        <f>IF('Раздел 2'!Z36&gt;='Раздел 2'!Z44,0,1)</f>
        <v>0</v>
      </c>
    </row>
    <row r="156" spans="1:8" s="73" customFormat="1" x14ac:dyDescent="0.2">
      <c r="A156" s="73">
        <f t="shared" si="2"/>
        <v>609542</v>
      </c>
      <c r="B156" s="74">
        <v>2</v>
      </c>
      <c r="C156" s="74">
        <v>120</v>
      </c>
      <c r="D156" s="74">
        <v>120</v>
      </c>
      <c r="E156" s="74" t="s">
        <v>289</v>
      </c>
      <c r="H156" s="73">
        <f>IF('Раздел 2'!AA36&gt;='Раздел 2'!AA44,0,1)</f>
        <v>0</v>
      </c>
    </row>
    <row r="157" spans="1:8" s="73" customFormat="1" x14ac:dyDescent="0.2">
      <c r="A157" s="73">
        <f t="shared" si="2"/>
        <v>609542</v>
      </c>
      <c r="B157" s="74">
        <v>2</v>
      </c>
      <c r="C157" s="74">
        <v>121</v>
      </c>
      <c r="D157" s="74">
        <v>121</v>
      </c>
      <c r="E157" s="74" t="s">
        <v>290</v>
      </c>
      <c r="H157" s="73">
        <f>IF('Раздел 2'!P36&gt;='Раздел 2'!P56,0,1)</f>
        <v>0</v>
      </c>
    </row>
    <row r="158" spans="1:8" s="73" customFormat="1" x14ac:dyDescent="0.2">
      <c r="A158" s="73">
        <f t="shared" si="2"/>
        <v>609542</v>
      </c>
      <c r="B158" s="74">
        <v>2</v>
      </c>
      <c r="C158" s="74">
        <v>122</v>
      </c>
      <c r="D158" s="74">
        <v>122</v>
      </c>
      <c r="E158" s="74" t="s">
        <v>291</v>
      </c>
      <c r="H158" s="73">
        <f>IF('Раздел 2'!Q36&gt;='Раздел 2'!Q56,0,1)</f>
        <v>0</v>
      </c>
    </row>
    <row r="159" spans="1:8" s="73" customFormat="1" x14ac:dyDescent="0.2">
      <c r="A159" s="73">
        <f t="shared" si="2"/>
        <v>609542</v>
      </c>
      <c r="B159" s="74">
        <v>2</v>
      </c>
      <c r="C159" s="74">
        <v>123</v>
      </c>
      <c r="D159" s="74">
        <v>123</v>
      </c>
      <c r="E159" s="74" t="s">
        <v>292</v>
      </c>
      <c r="H159" s="73">
        <f>IF('Раздел 2'!R36&gt;='Раздел 2'!R56,0,1)</f>
        <v>0</v>
      </c>
    </row>
    <row r="160" spans="1:8" s="73" customFormat="1" x14ac:dyDescent="0.2">
      <c r="A160" s="73">
        <f t="shared" si="2"/>
        <v>609542</v>
      </c>
      <c r="B160" s="74">
        <v>2</v>
      </c>
      <c r="C160" s="74">
        <v>124</v>
      </c>
      <c r="D160" s="74">
        <v>124</v>
      </c>
      <c r="E160" s="74" t="s">
        <v>293</v>
      </c>
      <c r="H160" s="73">
        <f>IF('Раздел 2'!S36&gt;='Раздел 2'!S56,0,1)</f>
        <v>0</v>
      </c>
    </row>
    <row r="161" spans="1:8" s="73" customFormat="1" x14ac:dyDescent="0.2">
      <c r="A161" s="73">
        <f t="shared" si="2"/>
        <v>609542</v>
      </c>
      <c r="B161" s="74">
        <v>2</v>
      </c>
      <c r="C161" s="74">
        <v>125</v>
      </c>
      <c r="D161" s="74">
        <v>125</v>
      </c>
      <c r="E161" s="74" t="s">
        <v>294</v>
      </c>
      <c r="H161" s="73">
        <f>IF('Раздел 2'!T36&gt;='Раздел 2'!T56,0,1)</f>
        <v>0</v>
      </c>
    </row>
    <row r="162" spans="1:8" s="73" customFormat="1" x14ac:dyDescent="0.2">
      <c r="A162" s="73">
        <f t="shared" si="2"/>
        <v>609542</v>
      </c>
      <c r="B162" s="74">
        <v>2</v>
      </c>
      <c r="C162" s="74">
        <v>126</v>
      </c>
      <c r="D162" s="74">
        <v>126</v>
      </c>
      <c r="E162" s="74" t="s">
        <v>295</v>
      </c>
      <c r="H162" s="73">
        <f>IF('Раздел 2'!U36&gt;='Раздел 2'!U56,0,1)</f>
        <v>0</v>
      </c>
    </row>
    <row r="163" spans="1:8" s="73" customFormat="1" x14ac:dyDescent="0.2">
      <c r="A163" s="73">
        <f t="shared" si="2"/>
        <v>609542</v>
      </c>
      <c r="B163" s="74">
        <v>2</v>
      </c>
      <c r="C163" s="74">
        <v>127</v>
      </c>
      <c r="D163" s="74">
        <v>127</v>
      </c>
      <c r="E163" s="74" t="s">
        <v>296</v>
      </c>
      <c r="H163" s="73">
        <f>IF('Раздел 2'!V36&gt;='Раздел 2'!V56,0,1)</f>
        <v>0</v>
      </c>
    </row>
    <row r="164" spans="1:8" s="73" customFormat="1" x14ac:dyDescent="0.2">
      <c r="A164" s="73">
        <f t="shared" si="2"/>
        <v>609542</v>
      </c>
      <c r="B164" s="74">
        <v>2</v>
      </c>
      <c r="C164" s="74">
        <v>128</v>
      </c>
      <c r="D164" s="74">
        <v>128</v>
      </c>
      <c r="E164" s="74" t="s">
        <v>297</v>
      </c>
      <c r="H164" s="73">
        <f>IF('Раздел 2'!W36&gt;='Раздел 2'!W56,0,1)</f>
        <v>0</v>
      </c>
    </row>
    <row r="165" spans="1:8" s="73" customFormat="1" x14ac:dyDescent="0.2">
      <c r="A165" s="73">
        <f t="shared" si="2"/>
        <v>609542</v>
      </c>
      <c r="B165" s="74">
        <v>2</v>
      </c>
      <c r="C165" s="74">
        <v>129</v>
      </c>
      <c r="D165" s="74">
        <v>129</v>
      </c>
      <c r="E165" s="74" t="s">
        <v>298</v>
      </c>
      <c r="H165" s="73">
        <f>IF('Раздел 2'!X36&gt;='Раздел 2'!X56,0,1)</f>
        <v>0</v>
      </c>
    </row>
    <row r="166" spans="1:8" s="73" customFormat="1" x14ac:dyDescent="0.2">
      <c r="A166" s="73">
        <f t="shared" si="2"/>
        <v>609542</v>
      </c>
      <c r="B166" s="74">
        <v>2</v>
      </c>
      <c r="C166" s="74">
        <v>130</v>
      </c>
      <c r="D166" s="74">
        <v>130</v>
      </c>
      <c r="E166" s="74" t="s">
        <v>299</v>
      </c>
      <c r="H166" s="73">
        <f>IF('Раздел 2'!Y36&gt;='Раздел 2'!Y56,0,1)</f>
        <v>0</v>
      </c>
    </row>
    <row r="167" spans="1:8" s="73" customFormat="1" x14ac:dyDescent="0.2">
      <c r="A167" s="73">
        <f t="shared" si="2"/>
        <v>609542</v>
      </c>
      <c r="B167" s="74">
        <v>2</v>
      </c>
      <c r="C167" s="74">
        <v>131</v>
      </c>
      <c r="D167" s="74">
        <v>131</v>
      </c>
      <c r="E167" s="74" t="s">
        <v>300</v>
      </c>
      <c r="H167" s="73">
        <f>IF('Раздел 2'!Z36&gt;='Раздел 2'!Z56,0,1)</f>
        <v>0</v>
      </c>
    </row>
    <row r="168" spans="1:8" s="73" customFormat="1" x14ac:dyDescent="0.2">
      <c r="A168" s="73">
        <f t="shared" si="2"/>
        <v>609542</v>
      </c>
      <c r="B168" s="74">
        <v>2</v>
      </c>
      <c r="C168" s="74">
        <v>132</v>
      </c>
      <c r="D168" s="74">
        <v>132</v>
      </c>
      <c r="E168" s="74" t="s">
        <v>301</v>
      </c>
      <c r="H168" s="73">
        <f>IF('Раздел 2'!AA36&gt;='Раздел 2'!AA56,0,1)</f>
        <v>0</v>
      </c>
    </row>
    <row r="169" spans="1:8" s="73" customFormat="1" x14ac:dyDescent="0.2">
      <c r="A169" s="73">
        <f t="shared" si="2"/>
        <v>609542</v>
      </c>
      <c r="B169" s="74">
        <v>2</v>
      </c>
      <c r="C169" s="74">
        <v>133</v>
      </c>
      <c r="D169" s="74">
        <v>133</v>
      </c>
      <c r="E169" s="74" t="s">
        <v>302</v>
      </c>
      <c r="H169" s="73">
        <f>IF('Раздел 2'!P36&gt;='Раздел 2'!P57,0,1)</f>
        <v>0</v>
      </c>
    </row>
    <row r="170" spans="1:8" s="73" customFormat="1" x14ac:dyDescent="0.2">
      <c r="A170" s="73">
        <f t="shared" si="2"/>
        <v>609542</v>
      </c>
      <c r="B170" s="74">
        <v>2</v>
      </c>
      <c r="C170" s="74">
        <v>134</v>
      </c>
      <c r="D170" s="74">
        <v>134</v>
      </c>
      <c r="E170" s="74" t="s">
        <v>303</v>
      </c>
      <c r="H170" s="73">
        <f>IF('Раздел 2'!Q36&gt;='Раздел 2'!Q57,0,1)</f>
        <v>0</v>
      </c>
    </row>
    <row r="171" spans="1:8" s="73" customFormat="1" x14ac:dyDescent="0.2">
      <c r="A171" s="73">
        <f t="shared" si="2"/>
        <v>609542</v>
      </c>
      <c r="B171" s="74">
        <v>2</v>
      </c>
      <c r="C171" s="74">
        <v>135</v>
      </c>
      <c r="D171" s="74">
        <v>135</v>
      </c>
      <c r="E171" s="74" t="s">
        <v>304</v>
      </c>
      <c r="H171" s="73">
        <f>IF('Раздел 2'!R36&gt;='Раздел 2'!R57,0,1)</f>
        <v>0</v>
      </c>
    </row>
    <row r="172" spans="1:8" s="73" customFormat="1" x14ac:dyDescent="0.2">
      <c r="A172" s="73">
        <f t="shared" si="2"/>
        <v>609542</v>
      </c>
      <c r="B172" s="74">
        <v>2</v>
      </c>
      <c r="C172" s="74">
        <v>136</v>
      </c>
      <c r="D172" s="74">
        <v>136</v>
      </c>
      <c r="E172" s="74" t="s">
        <v>305</v>
      </c>
      <c r="H172" s="73">
        <f>IF('Раздел 2'!S36&gt;='Раздел 2'!S57,0,1)</f>
        <v>0</v>
      </c>
    </row>
    <row r="173" spans="1:8" s="73" customFormat="1" x14ac:dyDescent="0.2">
      <c r="A173" s="73">
        <f t="shared" si="2"/>
        <v>609542</v>
      </c>
      <c r="B173" s="74">
        <v>2</v>
      </c>
      <c r="C173" s="74">
        <v>137</v>
      </c>
      <c r="D173" s="74">
        <v>137</v>
      </c>
      <c r="E173" s="74" t="s">
        <v>306</v>
      </c>
      <c r="H173" s="73">
        <f>IF('Раздел 2'!T36&gt;='Раздел 2'!T57,0,1)</f>
        <v>0</v>
      </c>
    </row>
    <row r="174" spans="1:8" s="73" customFormat="1" x14ac:dyDescent="0.2">
      <c r="A174" s="73">
        <f t="shared" si="2"/>
        <v>609542</v>
      </c>
      <c r="B174" s="74">
        <v>2</v>
      </c>
      <c r="C174" s="74">
        <v>138</v>
      </c>
      <c r="D174" s="74">
        <v>138</v>
      </c>
      <c r="E174" s="74" t="s">
        <v>307</v>
      </c>
      <c r="H174" s="73">
        <f>IF('Раздел 2'!U36&gt;='Раздел 2'!U57,0,1)</f>
        <v>0</v>
      </c>
    </row>
    <row r="175" spans="1:8" s="73" customFormat="1" x14ac:dyDescent="0.2">
      <c r="A175" s="73">
        <f t="shared" si="2"/>
        <v>609542</v>
      </c>
      <c r="B175" s="74">
        <v>2</v>
      </c>
      <c r="C175" s="74">
        <v>139</v>
      </c>
      <c r="D175" s="74">
        <v>139</v>
      </c>
      <c r="E175" s="74" t="s">
        <v>308</v>
      </c>
      <c r="H175" s="73">
        <f>IF('Раздел 2'!V36&gt;='Раздел 2'!V57,0,1)</f>
        <v>0</v>
      </c>
    </row>
    <row r="176" spans="1:8" s="73" customFormat="1" x14ac:dyDescent="0.2">
      <c r="A176" s="73">
        <f t="shared" si="2"/>
        <v>609542</v>
      </c>
      <c r="B176" s="74">
        <v>2</v>
      </c>
      <c r="C176" s="74">
        <v>140</v>
      </c>
      <c r="D176" s="74">
        <v>140</v>
      </c>
      <c r="E176" s="74" t="s">
        <v>309</v>
      </c>
      <c r="H176" s="73">
        <f>IF('Раздел 2'!W36&gt;='Раздел 2'!W57,0,1)</f>
        <v>0</v>
      </c>
    </row>
    <row r="177" spans="1:8" s="73" customFormat="1" x14ac:dyDescent="0.2">
      <c r="A177" s="73">
        <f t="shared" si="2"/>
        <v>609542</v>
      </c>
      <c r="B177" s="74">
        <v>2</v>
      </c>
      <c r="C177" s="74">
        <v>141</v>
      </c>
      <c r="D177" s="74">
        <v>141</v>
      </c>
      <c r="E177" s="74" t="s">
        <v>310</v>
      </c>
      <c r="H177" s="73">
        <f>IF('Раздел 2'!X36&gt;='Раздел 2'!X57,0,1)</f>
        <v>0</v>
      </c>
    </row>
    <row r="178" spans="1:8" s="73" customFormat="1" x14ac:dyDescent="0.2">
      <c r="A178" s="73">
        <f t="shared" si="2"/>
        <v>609542</v>
      </c>
      <c r="B178" s="74">
        <v>2</v>
      </c>
      <c r="C178" s="74">
        <v>142</v>
      </c>
      <c r="D178" s="74">
        <v>142</v>
      </c>
      <c r="E178" s="74" t="s">
        <v>311</v>
      </c>
      <c r="H178" s="73">
        <f>IF('Раздел 2'!Y36&gt;='Раздел 2'!Y57,0,1)</f>
        <v>0</v>
      </c>
    </row>
    <row r="179" spans="1:8" s="73" customFormat="1" x14ac:dyDescent="0.2">
      <c r="A179" s="73">
        <f t="shared" si="2"/>
        <v>609542</v>
      </c>
      <c r="B179" s="74">
        <v>2</v>
      </c>
      <c r="C179" s="74">
        <v>143</v>
      </c>
      <c r="D179" s="74">
        <v>143</v>
      </c>
      <c r="E179" s="74" t="s">
        <v>312</v>
      </c>
      <c r="H179" s="73">
        <f>IF('Раздел 2'!Z36&gt;='Раздел 2'!Z57,0,1)</f>
        <v>0</v>
      </c>
    </row>
    <row r="180" spans="1:8" s="73" customFormat="1" x14ac:dyDescent="0.2">
      <c r="A180" s="73">
        <f t="shared" si="2"/>
        <v>609542</v>
      </c>
      <c r="B180" s="74">
        <v>2</v>
      </c>
      <c r="C180" s="74">
        <v>144</v>
      </c>
      <c r="D180" s="74">
        <v>144</v>
      </c>
      <c r="E180" s="74" t="s">
        <v>313</v>
      </c>
      <c r="H180" s="73">
        <f>IF('Раздел 2'!AA36&gt;='Раздел 2'!AA57,0,1)</f>
        <v>0</v>
      </c>
    </row>
    <row r="181" spans="1:8" s="73" customFormat="1" x14ac:dyDescent="0.2">
      <c r="A181" s="73">
        <f t="shared" si="2"/>
        <v>609542</v>
      </c>
      <c r="B181" s="74">
        <v>2</v>
      </c>
      <c r="C181" s="74">
        <v>145</v>
      </c>
      <c r="D181" s="74">
        <v>145</v>
      </c>
      <c r="E181" s="74" t="s">
        <v>314</v>
      </c>
      <c r="H181" s="73">
        <f>IF('Раздел 2'!P36=SUM('Раздел 2'!P37:P41,'Раздел 2'!P56:P57),0,1)</f>
        <v>0</v>
      </c>
    </row>
    <row r="182" spans="1:8" s="73" customFormat="1" x14ac:dyDescent="0.2">
      <c r="A182" s="73">
        <f t="shared" si="2"/>
        <v>609542</v>
      </c>
      <c r="B182" s="74">
        <v>2</v>
      </c>
      <c r="C182" s="74">
        <v>146</v>
      </c>
      <c r="D182" s="74">
        <v>146</v>
      </c>
      <c r="E182" s="74" t="s">
        <v>315</v>
      </c>
      <c r="H182" s="73">
        <f>IF('Раздел 2'!Q36=SUM('Раздел 2'!Q37:Q41,'Раздел 2'!Q56:Q57),0,1)</f>
        <v>0</v>
      </c>
    </row>
    <row r="183" spans="1:8" s="73" customFormat="1" x14ac:dyDescent="0.2">
      <c r="A183" s="73">
        <f t="shared" si="2"/>
        <v>609542</v>
      </c>
      <c r="B183" s="74">
        <v>2</v>
      </c>
      <c r="C183" s="74">
        <v>147</v>
      </c>
      <c r="D183" s="74">
        <v>147</v>
      </c>
      <c r="E183" s="74" t="s">
        <v>316</v>
      </c>
      <c r="H183" s="73">
        <f>IF('Раздел 2'!R36=SUM('Раздел 2'!R37:R41,'Раздел 2'!R56:R57),0,1)</f>
        <v>0</v>
      </c>
    </row>
    <row r="184" spans="1:8" s="73" customFormat="1" x14ac:dyDescent="0.2">
      <c r="A184" s="73">
        <f t="shared" si="2"/>
        <v>609542</v>
      </c>
      <c r="B184" s="74">
        <v>2</v>
      </c>
      <c r="C184" s="74">
        <v>148</v>
      </c>
      <c r="D184" s="74">
        <v>148</v>
      </c>
      <c r="E184" s="74" t="s">
        <v>317</v>
      </c>
      <c r="H184" s="73">
        <f>IF('Раздел 2'!S36=SUM('Раздел 2'!S37:S41,'Раздел 2'!S56:S57),0,1)</f>
        <v>0</v>
      </c>
    </row>
    <row r="185" spans="1:8" s="73" customFormat="1" x14ac:dyDescent="0.2">
      <c r="A185" s="73">
        <f t="shared" si="2"/>
        <v>609542</v>
      </c>
      <c r="B185" s="74">
        <v>2</v>
      </c>
      <c r="C185" s="74">
        <v>149</v>
      </c>
      <c r="D185" s="74">
        <v>149</v>
      </c>
      <c r="E185" s="74" t="s">
        <v>318</v>
      </c>
      <c r="H185" s="73">
        <f>IF('Раздел 2'!T36=SUM('Раздел 2'!T37:T41,'Раздел 2'!T56:T57),0,1)</f>
        <v>0</v>
      </c>
    </row>
    <row r="186" spans="1:8" s="73" customFormat="1" x14ac:dyDescent="0.2">
      <c r="A186" s="73">
        <f t="shared" si="2"/>
        <v>609542</v>
      </c>
      <c r="B186" s="74">
        <v>2</v>
      </c>
      <c r="C186" s="74">
        <v>150</v>
      </c>
      <c r="D186" s="74">
        <v>150</v>
      </c>
      <c r="E186" s="74" t="s">
        <v>319</v>
      </c>
      <c r="H186" s="73">
        <f>IF('Раздел 2'!U36=SUM('Раздел 2'!U37:U41,'Раздел 2'!U56:U57),0,1)</f>
        <v>0</v>
      </c>
    </row>
    <row r="187" spans="1:8" s="73" customFormat="1" x14ac:dyDescent="0.2">
      <c r="A187" s="73">
        <f t="shared" si="2"/>
        <v>609542</v>
      </c>
      <c r="B187" s="74">
        <v>2</v>
      </c>
      <c r="C187" s="74">
        <v>151</v>
      </c>
      <c r="D187" s="74">
        <v>151</v>
      </c>
      <c r="E187" s="74" t="s">
        <v>320</v>
      </c>
      <c r="H187" s="73">
        <f>IF('Раздел 2'!V36=SUM('Раздел 2'!V37:V41,'Раздел 2'!V56:V57),0,1)</f>
        <v>0</v>
      </c>
    </row>
    <row r="188" spans="1:8" s="73" customFormat="1" x14ac:dyDescent="0.2">
      <c r="A188" s="73">
        <f t="shared" si="2"/>
        <v>609542</v>
      </c>
      <c r="B188" s="74">
        <v>2</v>
      </c>
      <c r="C188" s="74">
        <v>152</v>
      </c>
      <c r="D188" s="74">
        <v>152</v>
      </c>
      <c r="E188" s="74" t="s">
        <v>321</v>
      </c>
      <c r="H188" s="73">
        <f>IF('Раздел 2'!W36=SUM('Раздел 2'!W37:W41,'Раздел 2'!W56:W57),0,1)</f>
        <v>0</v>
      </c>
    </row>
    <row r="189" spans="1:8" s="73" customFormat="1" x14ac:dyDescent="0.2">
      <c r="A189" s="73">
        <f t="shared" si="2"/>
        <v>609542</v>
      </c>
      <c r="B189" s="74">
        <v>2</v>
      </c>
      <c r="C189" s="74">
        <v>153</v>
      </c>
      <c r="D189" s="74">
        <v>153</v>
      </c>
      <c r="E189" s="74" t="s">
        <v>322</v>
      </c>
      <c r="H189" s="73">
        <f>IF('Раздел 2'!X36=SUM('Раздел 2'!X37:X41,'Раздел 2'!X56:X57),0,1)</f>
        <v>0</v>
      </c>
    </row>
    <row r="190" spans="1:8" s="73" customFormat="1" x14ac:dyDescent="0.2">
      <c r="A190" s="73">
        <f t="shared" si="2"/>
        <v>609542</v>
      </c>
      <c r="B190" s="74">
        <v>2</v>
      </c>
      <c r="C190" s="74">
        <v>154</v>
      </c>
      <c r="D190" s="74">
        <v>154</v>
      </c>
      <c r="E190" s="74" t="s">
        <v>323</v>
      </c>
      <c r="H190" s="73">
        <f>IF('Раздел 2'!Y36=SUM('Раздел 2'!Y37:Y41,'Раздел 2'!Y56:Y57),0,1)</f>
        <v>0</v>
      </c>
    </row>
    <row r="191" spans="1:8" s="73" customFormat="1" x14ac:dyDescent="0.2">
      <c r="A191" s="73">
        <f t="shared" si="2"/>
        <v>609542</v>
      </c>
      <c r="B191" s="74">
        <v>2</v>
      </c>
      <c r="C191" s="74">
        <v>155</v>
      </c>
      <c r="D191" s="74">
        <v>155</v>
      </c>
      <c r="E191" s="74" t="s">
        <v>324</v>
      </c>
      <c r="H191" s="73">
        <f>IF('Раздел 2'!Z36=SUM('Раздел 2'!Z37:Z41,'Раздел 2'!Z56:Z57),0,1)</f>
        <v>0</v>
      </c>
    </row>
    <row r="192" spans="1:8" s="73" customFormat="1" x14ac:dyDescent="0.2">
      <c r="A192" s="73">
        <f t="shared" si="2"/>
        <v>609542</v>
      </c>
      <c r="B192" s="74">
        <v>2</v>
      </c>
      <c r="C192" s="74">
        <v>156</v>
      </c>
      <c r="D192" s="74">
        <v>156</v>
      </c>
      <c r="E192" s="74" t="s">
        <v>325</v>
      </c>
      <c r="H192" s="73">
        <f>IF('Раздел 2'!AA36=SUM('Раздел 2'!AA37:AA41,'Раздел 2'!AA56:AA57),0,1)</f>
        <v>0</v>
      </c>
    </row>
    <row r="193" spans="1:8" s="73" customFormat="1" x14ac:dyDescent="0.2">
      <c r="A193" s="73">
        <f t="shared" si="2"/>
        <v>609542</v>
      </c>
      <c r="B193" s="74">
        <v>2</v>
      </c>
      <c r="C193" s="74">
        <v>157</v>
      </c>
      <c r="D193" s="74">
        <v>157</v>
      </c>
      <c r="E193" s="74" t="s">
        <v>326</v>
      </c>
      <c r="H193" s="73">
        <f>IF('Раздел 2'!P41&gt;='Раздел 2'!P42,0,1)</f>
        <v>0</v>
      </c>
    </row>
    <row r="194" spans="1:8" s="73" customFormat="1" x14ac:dyDescent="0.2">
      <c r="A194" s="73">
        <f t="shared" si="2"/>
        <v>609542</v>
      </c>
      <c r="B194" s="74">
        <v>2</v>
      </c>
      <c r="C194" s="74">
        <v>158</v>
      </c>
      <c r="D194" s="74">
        <v>158</v>
      </c>
      <c r="E194" s="74" t="s">
        <v>327</v>
      </c>
      <c r="H194" s="73">
        <f>IF('Раздел 2'!Q41&gt;='Раздел 2'!Q42,0,1)</f>
        <v>0</v>
      </c>
    </row>
    <row r="195" spans="1:8" s="73" customFormat="1" x14ac:dyDescent="0.2">
      <c r="A195" s="73">
        <f t="shared" ref="A195:A258" si="3">P_3</f>
        <v>609542</v>
      </c>
      <c r="B195" s="74">
        <v>2</v>
      </c>
      <c r="C195" s="74">
        <v>159</v>
      </c>
      <c r="D195" s="74">
        <v>159</v>
      </c>
      <c r="E195" s="74" t="s">
        <v>328</v>
      </c>
      <c r="H195" s="73">
        <f>IF('Раздел 2'!R41&gt;='Раздел 2'!R42,0,1)</f>
        <v>0</v>
      </c>
    </row>
    <row r="196" spans="1:8" s="73" customFormat="1" x14ac:dyDescent="0.2">
      <c r="A196" s="73">
        <f t="shared" si="3"/>
        <v>609542</v>
      </c>
      <c r="B196" s="74">
        <v>2</v>
      </c>
      <c r="C196" s="74">
        <v>160</v>
      </c>
      <c r="D196" s="74">
        <v>160</v>
      </c>
      <c r="E196" s="74" t="s">
        <v>329</v>
      </c>
      <c r="H196" s="73">
        <f>IF('Раздел 2'!S41&gt;='Раздел 2'!S42,0,1)</f>
        <v>0</v>
      </c>
    </row>
    <row r="197" spans="1:8" s="73" customFormat="1" x14ac:dyDescent="0.2">
      <c r="A197" s="73">
        <f t="shared" si="3"/>
        <v>609542</v>
      </c>
      <c r="B197" s="74">
        <v>2</v>
      </c>
      <c r="C197" s="74">
        <v>161</v>
      </c>
      <c r="D197" s="74">
        <v>161</v>
      </c>
      <c r="E197" s="74" t="s">
        <v>330</v>
      </c>
      <c r="H197" s="73">
        <f>IF('Раздел 2'!T41&gt;='Раздел 2'!T42,0,1)</f>
        <v>0</v>
      </c>
    </row>
    <row r="198" spans="1:8" s="73" customFormat="1" x14ac:dyDescent="0.2">
      <c r="A198" s="73">
        <f t="shared" si="3"/>
        <v>609542</v>
      </c>
      <c r="B198" s="74">
        <v>2</v>
      </c>
      <c r="C198" s="74">
        <v>162</v>
      </c>
      <c r="D198" s="74">
        <v>162</v>
      </c>
      <c r="E198" s="74" t="s">
        <v>331</v>
      </c>
      <c r="H198" s="73">
        <f>IF('Раздел 2'!U41&gt;='Раздел 2'!U42,0,1)</f>
        <v>0</v>
      </c>
    </row>
    <row r="199" spans="1:8" s="73" customFormat="1" x14ac:dyDescent="0.2">
      <c r="A199" s="73">
        <f t="shared" si="3"/>
        <v>609542</v>
      </c>
      <c r="B199" s="74">
        <v>2</v>
      </c>
      <c r="C199" s="74">
        <v>163</v>
      </c>
      <c r="D199" s="74">
        <v>163</v>
      </c>
      <c r="E199" s="74" t="s">
        <v>332</v>
      </c>
      <c r="H199" s="73">
        <f>IF('Раздел 2'!V41&gt;='Раздел 2'!V42,0,1)</f>
        <v>0</v>
      </c>
    </row>
    <row r="200" spans="1:8" s="73" customFormat="1" x14ac:dyDescent="0.2">
      <c r="A200" s="73">
        <f t="shared" si="3"/>
        <v>609542</v>
      </c>
      <c r="B200" s="74">
        <v>2</v>
      </c>
      <c r="C200" s="74">
        <v>164</v>
      </c>
      <c r="D200" s="74">
        <v>164</v>
      </c>
      <c r="E200" s="74" t="s">
        <v>333</v>
      </c>
      <c r="H200" s="73">
        <f>IF('Раздел 2'!W41&gt;='Раздел 2'!W42,0,1)</f>
        <v>0</v>
      </c>
    </row>
    <row r="201" spans="1:8" s="73" customFormat="1" x14ac:dyDescent="0.2">
      <c r="A201" s="73">
        <f t="shared" si="3"/>
        <v>609542</v>
      </c>
      <c r="B201" s="74">
        <v>2</v>
      </c>
      <c r="C201" s="74">
        <v>165</v>
      </c>
      <c r="D201" s="74">
        <v>165</v>
      </c>
      <c r="E201" s="74" t="s">
        <v>334</v>
      </c>
      <c r="H201" s="73">
        <f>IF('Раздел 2'!X41&gt;='Раздел 2'!X42,0,1)</f>
        <v>0</v>
      </c>
    </row>
    <row r="202" spans="1:8" s="73" customFormat="1" x14ac:dyDescent="0.2">
      <c r="A202" s="73">
        <f t="shared" si="3"/>
        <v>609542</v>
      </c>
      <c r="B202" s="74">
        <v>2</v>
      </c>
      <c r="C202" s="74">
        <v>166</v>
      </c>
      <c r="D202" s="74">
        <v>166</v>
      </c>
      <c r="E202" s="74" t="s">
        <v>335</v>
      </c>
      <c r="H202" s="73">
        <f>IF('Раздел 2'!Y41&gt;='Раздел 2'!Y42,0,1)</f>
        <v>0</v>
      </c>
    </row>
    <row r="203" spans="1:8" s="73" customFormat="1" x14ac:dyDescent="0.2">
      <c r="A203" s="73">
        <f t="shared" si="3"/>
        <v>609542</v>
      </c>
      <c r="B203" s="74">
        <v>2</v>
      </c>
      <c r="C203" s="74">
        <v>167</v>
      </c>
      <c r="D203" s="74">
        <v>167</v>
      </c>
      <c r="E203" s="74" t="s">
        <v>336</v>
      </c>
      <c r="H203" s="73">
        <f>IF('Раздел 2'!Z41&gt;='Раздел 2'!Z42,0,1)</f>
        <v>0</v>
      </c>
    </row>
    <row r="204" spans="1:8" s="73" customFormat="1" x14ac:dyDescent="0.2">
      <c r="A204" s="73">
        <f t="shared" si="3"/>
        <v>609542</v>
      </c>
      <c r="B204" s="74">
        <v>2</v>
      </c>
      <c r="C204" s="74">
        <v>168</v>
      </c>
      <c r="D204" s="74">
        <v>168</v>
      </c>
      <c r="E204" s="74" t="s">
        <v>337</v>
      </c>
      <c r="H204" s="73">
        <f>IF('Раздел 2'!AA41&gt;='Раздел 2'!AA42,0,1)</f>
        <v>0</v>
      </c>
    </row>
    <row r="205" spans="1:8" s="73" customFormat="1" x14ac:dyDescent="0.2">
      <c r="A205" s="73">
        <f t="shared" si="3"/>
        <v>609542</v>
      </c>
      <c r="B205" s="74">
        <v>2</v>
      </c>
      <c r="C205" s="74">
        <v>169</v>
      </c>
      <c r="D205" s="74">
        <v>169</v>
      </c>
      <c r="E205" s="74" t="s">
        <v>338</v>
      </c>
      <c r="H205" s="73">
        <f>IF('Раздел 2'!P41&gt;='Раздел 2'!P43,0,1)</f>
        <v>0</v>
      </c>
    </row>
    <row r="206" spans="1:8" s="73" customFormat="1" x14ac:dyDescent="0.2">
      <c r="A206" s="73">
        <f t="shared" si="3"/>
        <v>609542</v>
      </c>
      <c r="B206" s="74">
        <v>2</v>
      </c>
      <c r="C206" s="74">
        <v>170</v>
      </c>
      <c r="D206" s="74">
        <v>170</v>
      </c>
      <c r="E206" s="74" t="s">
        <v>339</v>
      </c>
      <c r="H206" s="73">
        <f>IF('Раздел 2'!Q41&gt;='Раздел 2'!Q43,0,1)</f>
        <v>0</v>
      </c>
    </row>
    <row r="207" spans="1:8" s="73" customFormat="1" x14ac:dyDescent="0.2">
      <c r="A207" s="73">
        <f t="shared" si="3"/>
        <v>609542</v>
      </c>
      <c r="B207" s="74">
        <v>2</v>
      </c>
      <c r="C207" s="74">
        <v>171</v>
      </c>
      <c r="D207" s="74">
        <v>171</v>
      </c>
      <c r="E207" s="74" t="s">
        <v>340</v>
      </c>
      <c r="H207" s="73">
        <f>IF('Раздел 2'!R41&gt;='Раздел 2'!R43,0,1)</f>
        <v>0</v>
      </c>
    </row>
    <row r="208" spans="1:8" s="73" customFormat="1" x14ac:dyDescent="0.2">
      <c r="A208" s="73">
        <f t="shared" si="3"/>
        <v>609542</v>
      </c>
      <c r="B208" s="74">
        <v>2</v>
      </c>
      <c r="C208" s="74">
        <v>172</v>
      </c>
      <c r="D208" s="74">
        <v>172</v>
      </c>
      <c r="E208" s="74" t="s">
        <v>341</v>
      </c>
      <c r="H208" s="73">
        <f>IF('Раздел 2'!S41&gt;='Раздел 2'!S43,0,1)</f>
        <v>0</v>
      </c>
    </row>
    <row r="209" spans="1:8" s="73" customFormat="1" x14ac:dyDescent="0.2">
      <c r="A209" s="73">
        <f t="shared" si="3"/>
        <v>609542</v>
      </c>
      <c r="B209" s="74">
        <v>2</v>
      </c>
      <c r="C209" s="74">
        <v>173</v>
      </c>
      <c r="D209" s="74">
        <v>173</v>
      </c>
      <c r="E209" s="74" t="s">
        <v>342</v>
      </c>
      <c r="H209" s="73">
        <f>IF('Раздел 2'!T41&gt;='Раздел 2'!T43,0,1)</f>
        <v>0</v>
      </c>
    </row>
    <row r="210" spans="1:8" s="73" customFormat="1" x14ac:dyDescent="0.2">
      <c r="A210" s="73">
        <f t="shared" si="3"/>
        <v>609542</v>
      </c>
      <c r="B210" s="74">
        <v>2</v>
      </c>
      <c r="C210" s="74">
        <v>174</v>
      </c>
      <c r="D210" s="74">
        <v>174</v>
      </c>
      <c r="E210" s="74" t="s">
        <v>343</v>
      </c>
      <c r="H210" s="73">
        <f>IF('Раздел 2'!U41&gt;='Раздел 2'!U43,0,1)</f>
        <v>0</v>
      </c>
    </row>
    <row r="211" spans="1:8" s="73" customFormat="1" x14ac:dyDescent="0.2">
      <c r="A211" s="73">
        <f t="shared" si="3"/>
        <v>609542</v>
      </c>
      <c r="B211" s="74">
        <v>2</v>
      </c>
      <c r="C211" s="74">
        <v>175</v>
      </c>
      <c r="D211" s="74">
        <v>175</v>
      </c>
      <c r="E211" s="74" t="s">
        <v>344</v>
      </c>
      <c r="H211" s="73">
        <f>IF('Раздел 2'!V41&gt;='Раздел 2'!V43,0,1)</f>
        <v>0</v>
      </c>
    </row>
    <row r="212" spans="1:8" s="73" customFormat="1" x14ac:dyDescent="0.2">
      <c r="A212" s="73">
        <f t="shared" si="3"/>
        <v>609542</v>
      </c>
      <c r="B212" s="74">
        <v>2</v>
      </c>
      <c r="C212" s="74">
        <v>176</v>
      </c>
      <c r="D212" s="74">
        <v>176</v>
      </c>
      <c r="E212" s="74" t="s">
        <v>345</v>
      </c>
      <c r="H212" s="73">
        <f>IF('Раздел 2'!W41&gt;='Раздел 2'!W43,0,1)</f>
        <v>0</v>
      </c>
    </row>
    <row r="213" spans="1:8" s="73" customFormat="1" x14ac:dyDescent="0.2">
      <c r="A213" s="73">
        <f t="shared" si="3"/>
        <v>609542</v>
      </c>
      <c r="B213" s="74">
        <v>2</v>
      </c>
      <c r="C213" s="74">
        <v>177</v>
      </c>
      <c r="D213" s="74">
        <v>177</v>
      </c>
      <c r="E213" s="74" t="s">
        <v>346</v>
      </c>
      <c r="H213" s="73">
        <f>IF('Раздел 2'!X41&gt;='Раздел 2'!X43,0,1)</f>
        <v>0</v>
      </c>
    </row>
    <row r="214" spans="1:8" s="73" customFormat="1" x14ac:dyDescent="0.2">
      <c r="A214" s="73">
        <f t="shared" si="3"/>
        <v>609542</v>
      </c>
      <c r="B214" s="74">
        <v>2</v>
      </c>
      <c r="C214" s="74">
        <v>178</v>
      </c>
      <c r="D214" s="74">
        <v>178</v>
      </c>
      <c r="E214" s="74" t="s">
        <v>347</v>
      </c>
      <c r="H214" s="73">
        <f>IF('Раздел 2'!Y41&gt;='Раздел 2'!Y43,0,1)</f>
        <v>0</v>
      </c>
    </row>
    <row r="215" spans="1:8" s="73" customFormat="1" x14ac:dyDescent="0.2">
      <c r="A215" s="73">
        <f t="shared" si="3"/>
        <v>609542</v>
      </c>
      <c r="B215" s="74">
        <v>2</v>
      </c>
      <c r="C215" s="74">
        <v>179</v>
      </c>
      <c r="D215" s="74">
        <v>179</v>
      </c>
      <c r="E215" s="74" t="s">
        <v>348</v>
      </c>
      <c r="H215" s="73">
        <f>IF('Раздел 2'!Z41&gt;='Раздел 2'!Z43,0,1)</f>
        <v>0</v>
      </c>
    </row>
    <row r="216" spans="1:8" s="73" customFormat="1" x14ac:dyDescent="0.2">
      <c r="A216" s="73">
        <f t="shared" si="3"/>
        <v>609542</v>
      </c>
      <c r="B216" s="74">
        <v>2</v>
      </c>
      <c r="C216" s="74">
        <v>180</v>
      </c>
      <c r="D216" s="74">
        <v>180</v>
      </c>
      <c r="E216" s="74" t="s">
        <v>349</v>
      </c>
      <c r="H216" s="73">
        <f>IF('Раздел 2'!AA41&gt;='Раздел 2'!AA43,0,1)</f>
        <v>0</v>
      </c>
    </row>
    <row r="217" spans="1:8" s="73" customFormat="1" x14ac:dyDescent="0.2">
      <c r="A217" s="73">
        <f t="shared" si="3"/>
        <v>609542</v>
      </c>
      <c r="B217" s="74">
        <v>2</v>
      </c>
      <c r="C217" s="74">
        <v>181</v>
      </c>
      <c r="D217" s="74">
        <v>181</v>
      </c>
      <c r="E217" s="74" t="s">
        <v>750</v>
      </c>
      <c r="H217" s="73">
        <f>IF('Раздел 2'!P44&gt;='Раздел 2'!P52,0,1)</f>
        <v>0</v>
      </c>
    </row>
    <row r="218" spans="1:8" s="73" customFormat="1" x14ac:dyDescent="0.2">
      <c r="A218" s="73">
        <f t="shared" si="3"/>
        <v>609542</v>
      </c>
      <c r="B218" s="74">
        <v>2</v>
      </c>
      <c r="C218" s="74">
        <v>182</v>
      </c>
      <c r="D218" s="74">
        <v>182</v>
      </c>
      <c r="E218" s="74" t="s">
        <v>751</v>
      </c>
      <c r="H218" s="73">
        <f>IF('Раздел 2'!Q44&gt;='Раздел 2'!Q52,0,1)</f>
        <v>0</v>
      </c>
    </row>
    <row r="219" spans="1:8" s="73" customFormat="1" x14ac:dyDescent="0.2">
      <c r="A219" s="73">
        <f t="shared" si="3"/>
        <v>609542</v>
      </c>
      <c r="B219" s="74">
        <v>2</v>
      </c>
      <c r="C219" s="74">
        <v>183</v>
      </c>
      <c r="D219" s="74">
        <v>183</v>
      </c>
      <c r="E219" s="74" t="s">
        <v>752</v>
      </c>
      <c r="H219" s="73">
        <f>IF('Раздел 2'!R44&gt;='Раздел 2'!R52,0,1)</f>
        <v>0</v>
      </c>
    </row>
    <row r="220" spans="1:8" s="73" customFormat="1" x14ac:dyDescent="0.2">
      <c r="A220" s="73">
        <f t="shared" si="3"/>
        <v>609542</v>
      </c>
      <c r="B220" s="74">
        <v>2</v>
      </c>
      <c r="C220" s="74">
        <v>184</v>
      </c>
      <c r="D220" s="74">
        <v>184</v>
      </c>
      <c r="E220" s="74" t="s">
        <v>753</v>
      </c>
      <c r="H220" s="73">
        <f>IF('Раздел 2'!S44&gt;='Раздел 2'!S52,0,1)</f>
        <v>0</v>
      </c>
    </row>
    <row r="221" spans="1:8" s="73" customFormat="1" x14ac:dyDescent="0.2">
      <c r="A221" s="73">
        <f t="shared" si="3"/>
        <v>609542</v>
      </c>
      <c r="B221" s="74">
        <v>2</v>
      </c>
      <c r="C221" s="74">
        <v>185</v>
      </c>
      <c r="D221" s="74">
        <v>185</v>
      </c>
      <c r="E221" s="74" t="s">
        <v>754</v>
      </c>
      <c r="H221" s="73">
        <f>IF('Раздел 2'!T44&gt;='Раздел 2'!T52,0,1)</f>
        <v>0</v>
      </c>
    </row>
    <row r="222" spans="1:8" s="73" customFormat="1" x14ac:dyDescent="0.2">
      <c r="A222" s="73">
        <f t="shared" si="3"/>
        <v>609542</v>
      </c>
      <c r="B222" s="74">
        <v>2</v>
      </c>
      <c r="C222" s="74">
        <v>186</v>
      </c>
      <c r="D222" s="74">
        <v>186</v>
      </c>
      <c r="E222" s="74" t="s">
        <v>755</v>
      </c>
      <c r="H222" s="73">
        <f>IF('Раздел 2'!U44&gt;='Раздел 2'!U52,0,1)</f>
        <v>0</v>
      </c>
    </row>
    <row r="223" spans="1:8" s="73" customFormat="1" x14ac:dyDescent="0.2">
      <c r="A223" s="73">
        <f t="shared" si="3"/>
        <v>609542</v>
      </c>
      <c r="B223" s="74">
        <v>2</v>
      </c>
      <c r="C223" s="74">
        <v>187</v>
      </c>
      <c r="D223" s="74">
        <v>187</v>
      </c>
      <c r="E223" s="74" t="s">
        <v>756</v>
      </c>
      <c r="H223" s="73">
        <f>IF('Раздел 2'!V44&gt;='Раздел 2'!V52,0,1)</f>
        <v>0</v>
      </c>
    </row>
    <row r="224" spans="1:8" s="73" customFormat="1" x14ac:dyDescent="0.2">
      <c r="A224" s="73">
        <f t="shared" si="3"/>
        <v>609542</v>
      </c>
      <c r="B224" s="74">
        <v>2</v>
      </c>
      <c r="C224" s="74">
        <v>188</v>
      </c>
      <c r="D224" s="74">
        <v>188</v>
      </c>
      <c r="E224" s="74" t="s">
        <v>757</v>
      </c>
      <c r="H224" s="73">
        <f>IF('Раздел 2'!W44&gt;='Раздел 2'!W52,0,1)</f>
        <v>0</v>
      </c>
    </row>
    <row r="225" spans="1:8" s="73" customFormat="1" x14ac:dyDescent="0.2">
      <c r="A225" s="73">
        <f t="shared" si="3"/>
        <v>609542</v>
      </c>
      <c r="B225" s="74">
        <v>2</v>
      </c>
      <c r="C225" s="74">
        <v>189</v>
      </c>
      <c r="D225" s="74">
        <v>189</v>
      </c>
      <c r="E225" s="74" t="s">
        <v>758</v>
      </c>
      <c r="H225" s="73">
        <f>IF('Раздел 2'!X44&gt;='Раздел 2'!X52,0,1)</f>
        <v>0</v>
      </c>
    </row>
    <row r="226" spans="1:8" s="73" customFormat="1" x14ac:dyDescent="0.2">
      <c r="A226" s="73">
        <f t="shared" si="3"/>
        <v>609542</v>
      </c>
      <c r="B226" s="74">
        <v>2</v>
      </c>
      <c r="C226" s="74">
        <v>190</v>
      </c>
      <c r="D226" s="74">
        <v>190</v>
      </c>
      <c r="E226" s="74" t="s">
        <v>759</v>
      </c>
      <c r="H226" s="73">
        <f>IF('Раздел 2'!Y44&gt;='Раздел 2'!Y52,0,1)</f>
        <v>0</v>
      </c>
    </row>
    <row r="227" spans="1:8" s="73" customFormat="1" x14ac:dyDescent="0.2">
      <c r="A227" s="73">
        <f t="shared" si="3"/>
        <v>609542</v>
      </c>
      <c r="B227" s="74">
        <v>2</v>
      </c>
      <c r="C227" s="74">
        <v>191</v>
      </c>
      <c r="D227" s="74">
        <v>191</v>
      </c>
      <c r="E227" s="74" t="s">
        <v>760</v>
      </c>
      <c r="H227" s="73">
        <f>IF('Раздел 2'!Z44&gt;='Раздел 2'!Z52,0,1)</f>
        <v>0</v>
      </c>
    </row>
    <row r="228" spans="1:8" s="73" customFormat="1" x14ac:dyDescent="0.2">
      <c r="A228" s="73">
        <f t="shared" si="3"/>
        <v>609542</v>
      </c>
      <c r="B228" s="74">
        <v>2</v>
      </c>
      <c r="C228" s="74">
        <v>192</v>
      </c>
      <c r="D228" s="74">
        <v>192</v>
      </c>
      <c r="E228" s="74" t="s">
        <v>749</v>
      </c>
      <c r="H228" s="73">
        <f>IF('Раздел 2'!AA44&gt;='Раздел 2'!AA52,0,1)</f>
        <v>0</v>
      </c>
    </row>
    <row r="229" spans="1:8" s="73" customFormat="1" x14ac:dyDescent="0.2">
      <c r="A229" s="73">
        <f t="shared" si="3"/>
        <v>609542</v>
      </c>
      <c r="B229" s="74">
        <v>2</v>
      </c>
      <c r="C229" s="74">
        <v>193</v>
      </c>
      <c r="D229" s="74">
        <v>193</v>
      </c>
      <c r="E229" s="74" t="s">
        <v>761</v>
      </c>
      <c r="H229" s="73">
        <f>IF('Раздел 2'!P59&gt;='Раздел 2'!P61,0,1)</f>
        <v>0</v>
      </c>
    </row>
    <row r="230" spans="1:8" s="73" customFormat="1" x14ac:dyDescent="0.2">
      <c r="A230" s="73">
        <f t="shared" si="3"/>
        <v>609542</v>
      </c>
      <c r="B230" s="74">
        <v>2</v>
      </c>
      <c r="C230" s="74">
        <v>194</v>
      </c>
      <c r="D230" s="74">
        <v>194</v>
      </c>
      <c r="E230" s="74" t="s">
        <v>762</v>
      </c>
      <c r="H230" s="73">
        <f>IF('Раздел 2'!Q59&gt;='Раздел 2'!Q61,0,1)</f>
        <v>0</v>
      </c>
    </row>
    <row r="231" spans="1:8" s="73" customFormat="1" x14ac:dyDescent="0.2">
      <c r="A231" s="73">
        <f t="shared" si="3"/>
        <v>609542</v>
      </c>
      <c r="B231" s="74">
        <v>2</v>
      </c>
      <c r="C231" s="74">
        <v>195</v>
      </c>
      <c r="D231" s="74">
        <v>195</v>
      </c>
      <c r="E231" s="74" t="s">
        <v>763</v>
      </c>
      <c r="H231" s="73">
        <f>IF('Раздел 2'!R59&gt;='Раздел 2'!R61,0,1)</f>
        <v>0</v>
      </c>
    </row>
    <row r="232" spans="1:8" s="73" customFormat="1" x14ac:dyDescent="0.2">
      <c r="A232" s="73">
        <f t="shared" si="3"/>
        <v>609542</v>
      </c>
      <c r="B232" s="74">
        <v>2</v>
      </c>
      <c r="C232" s="74">
        <v>196</v>
      </c>
      <c r="D232" s="74">
        <v>196</v>
      </c>
      <c r="E232" s="74" t="s">
        <v>764</v>
      </c>
      <c r="H232" s="73">
        <f>IF('Раздел 2'!S59&gt;='Раздел 2'!S61,0,1)</f>
        <v>0</v>
      </c>
    </row>
    <row r="233" spans="1:8" s="73" customFormat="1" x14ac:dyDescent="0.2">
      <c r="A233" s="73">
        <f t="shared" si="3"/>
        <v>609542</v>
      </c>
      <c r="B233" s="74">
        <v>2</v>
      </c>
      <c r="C233" s="74">
        <v>197</v>
      </c>
      <c r="D233" s="74">
        <v>197</v>
      </c>
      <c r="E233" s="74" t="s">
        <v>765</v>
      </c>
      <c r="H233" s="73">
        <f>IF('Раздел 2'!T59&gt;='Раздел 2'!T61,0,1)</f>
        <v>0</v>
      </c>
    </row>
    <row r="234" spans="1:8" s="73" customFormat="1" x14ac:dyDescent="0.2">
      <c r="A234" s="73">
        <f t="shared" si="3"/>
        <v>609542</v>
      </c>
      <c r="B234" s="74">
        <v>2</v>
      </c>
      <c r="C234" s="74">
        <v>198</v>
      </c>
      <c r="D234" s="74">
        <v>198</v>
      </c>
      <c r="E234" s="74" t="s">
        <v>766</v>
      </c>
      <c r="H234" s="73">
        <f>IF('Раздел 2'!U59&gt;='Раздел 2'!U61,0,1)</f>
        <v>0</v>
      </c>
    </row>
    <row r="235" spans="1:8" s="73" customFormat="1" x14ac:dyDescent="0.2">
      <c r="A235" s="73">
        <f t="shared" si="3"/>
        <v>609542</v>
      </c>
      <c r="B235" s="74">
        <v>2</v>
      </c>
      <c r="C235" s="74">
        <v>199</v>
      </c>
      <c r="D235" s="74">
        <v>199</v>
      </c>
      <c r="E235" s="74" t="s">
        <v>767</v>
      </c>
      <c r="H235" s="73">
        <f>IF('Раздел 2'!V59&gt;='Раздел 2'!V61,0,1)</f>
        <v>0</v>
      </c>
    </row>
    <row r="236" spans="1:8" s="73" customFormat="1" x14ac:dyDescent="0.2">
      <c r="A236" s="73">
        <f t="shared" si="3"/>
        <v>609542</v>
      </c>
      <c r="B236" s="74">
        <v>2</v>
      </c>
      <c r="C236" s="74">
        <v>200</v>
      </c>
      <c r="D236" s="74">
        <v>200</v>
      </c>
      <c r="E236" s="74" t="s">
        <v>768</v>
      </c>
      <c r="H236" s="73">
        <f>IF('Раздел 2'!W59&gt;='Раздел 2'!W61,0,1)</f>
        <v>0</v>
      </c>
    </row>
    <row r="237" spans="1:8" s="73" customFormat="1" x14ac:dyDescent="0.2">
      <c r="A237" s="73">
        <f t="shared" si="3"/>
        <v>609542</v>
      </c>
      <c r="B237" s="74">
        <v>2</v>
      </c>
      <c r="C237" s="74">
        <v>201</v>
      </c>
      <c r="D237" s="74">
        <v>201</v>
      </c>
      <c r="E237" s="74" t="s">
        <v>769</v>
      </c>
      <c r="H237" s="73">
        <f>IF('Раздел 2'!X59&gt;='Раздел 2'!X61,0,1)</f>
        <v>0</v>
      </c>
    </row>
    <row r="238" spans="1:8" s="73" customFormat="1" x14ac:dyDescent="0.2">
      <c r="A238" s="73">
        <f t="shared" si="3"/>
        <v>609542</v>
      </c>
      <c r="B238" s="74">
        <v>2</v>
      </c>
      <c r="C238" s="74">
        <v>202</v>
      </c>
      <c r="D238" s="74">
        <v>202</v>
      </c>
      <c r="E238" s="74" t="s">
        <v>770</v>
      </c>
      <c r="H238" s="73">
        <f>IF('Раздел 2'!Y59&gt;='Раздел 2'!Y61,0,1)</f>
        <v>0</v>
      </c>
    </row>
    <row r="239" spans="1:8" s="73" customFormat="1" x14ac:dyDescent="0.2">
      <c r="A239" s="73">
        <f t="shared" si="3"/>
        <v>609542</v>
      </c>
      <c r="B239" s="74">
        <v>2</v>
      </c>
      <c r="C239" s="74">
        <v>203</v>
      </c>
      <c r="D239" s="74">
        <v>203</v>
      </c>
      <c r="E239" s="74" t="s">
        <v>771</v>
      </c>
      <c r="H239" s="73">
        <f>IF('Раздел 2'!Z59&gt;='Раздел 2'!Z61,0,1)</f>
        <v>0</v>
      </c>
    </row>
    <row r="240" spans="1:8" s="73" customFormat="1" x14ac:dyDescent="0.2">
      <c r="A240" s="73">
        <f t="shared" si="3"/>
        <v>609542</v>
      </c>
      <c r="B240" s="74">
        <v>2</v>
      </c>
      <c r="C240" s="74">
        <v>204</v>
      </c>
      <c r="D240" s="74">
        <v>204</v>
      </c>
      <c r="E240" s="74" t="s">
        <v>772</v>
      </c>
      <c r="H240" s="73">
        <f>IF('Раздел 2'!AA59&gt;='Раздел 2'!AA61,0,1)</f>
        <v>0</v>
      </c>
    </row>
    <row r="241" spans="1:8" s="73" customFormat="1" x14ac:dyDescent="0.2">
      <c r="A241" s="73">
        <f t="shared" si="3"/>
        <v>609542</v>
      </c>
      <c r="B241" s="74">
        <v>2</v>
      </c>
      <c r="C241" s="74">
        <v>205</v>
      </c>
      <c r="D241" s="74">
        <v>205</v>
      </c>
      <c r="E241" s="74" t="s">
        <v>773</v>
      </c>
      <c r="H241" s="73">
        <f>IF('Раздел 2'!P44&gt;='Раздел 2'!P45,0,1)</f>
        <v>0</v>
      </c>
    </row>
    <row r="242" spans="1:8" s="73" customFormat="1" x14ac:dyDescent="0.2">
      <c r="A242" s="73">
        <f t="shared" si="3"/>
        <v>609542</v>
      </c>
      <c r="B242" s="74">
        <v>2</v>
      </c>
      <c r="C242" s="74">
        <v>206</v>
      </c>
      <c r="D242" s="74">
        <v>206</v>
      </c>
      <c r="E242" s="74" t="s">
        <v>774</v>
      </c>
      <c r="H242" s="73">
        <f>IF('Раздел 2'!Q44&gt;='Раздел 2'!Q45,0,1)</f>
        <v>0</v>
      </c>
    </row>
    <row r="243" spans="1:8" s="73" customFormat="1" x14ac:dyDescent="0.2">
      <c r="A243" s="73">
        <f t="shared" si="3"/>
        <v>609542</v>
      </c>
      <c r="B243" s="74">
        <v>2</v>
      </c>
      <c r="C243" s="74">
        <v>207</v>
      </c>
      <c r="D243" s="74">
        <v>207</v>
      </c>
      <c r="E243" s="74" t="s">
        <v>775</v>
      </c>
      <c r="H243" s="73">
        <f>IF('Раздел 2'!R44&gt;='Раздел 2'!R45,0,1)</f>
        <v>0</v>
      </c>
    </row>
    <row r="244" spans="1:8" s="73" customFormat="1" x14ac:dyDescent="0.2">
      <c r="A244" s="73">
        <f t="shared" si="3"/>
        <v>609542</v>
      </c>
      <c r="B244" s="74">
        <v>2</v>
      </c>
      <c r="C244" s="74">
        <v>208</v>
      </c>
      <c r="D244" s="74">
        <v>208</v>
      </c>
      <c r="E244" s="74" t="s">
        <v>776</v>
      </c>
      <c r="H244" s="73">
        <f>IF('Раздел 2'!S44&gt;='Раздел 2'!S45,0,1)</f>
        <v>0</v>
      </c>
    </row>
    <row r="245" spans="1:8" s="73" customFormat="1" x14ac:dyDescent="0.2">
      <c r="A245" s="73">
        <f t="shared" si="3"/>
        <v>609542</v>
      </c>
      <c r="B245" s="74">
        <v>2</v>
      </c>
      <c r="C245" s="74">
        <v>209</v>
      </c>
      <c r="D245" s="74">
        <v>209</v>
      </c>
      <c r="E245" s="74" t="s">
        <v>777</v>
      </c>
      <c r="H245" s="73">
        <f>IF('Раздел 2'!T44&gt;='Раздел 2'!T45,0,1)</f>
        <v>0</v>
      </c>
    </row>
    <row r="246" spans="1:8" s="73" customFormat="1" x14ac:dyDescent="0.2">
      <c r="A246" s="73">
        <f t="shared" si="3"/>
        <v>609542</v>
      </c>
      <c r="B246" s="74">
        <v>2</v>
      </c>
      <c r="C246" s="74">
        <v>210</v>
      </c>
      <c r="D246" s="74">
        <v>210</v>
      </c>
      <c r="E246" s="74" t="s">
        <v>778</v>
      </c>
      <c r="H246" s="73">
        <f>IF('Раздел 2'!U44&gt;='Раздел 2'!U45,0,1)</f>
        <v>0</v>
      </c>
    </row>
    <row r="247" spans="1:8" s="73" customFormat="1" x14ac:dyDescent="0.2">
      <c r="A247" s="73">
        <f t="shared" si="3"/>
        <v>609542</v>
      </c>
      <c r="B247" s="74">
        <v>2</v>
      </c>
      <c r="C247" s="74">
        <v>211</v>
      </c>
      <c r="D247" s="74">
        <v>211</v>
      </c>
      <c r="E247" s="74" t="s">
        <v>779</v>
      </c>
      <c r="H247" s="73">
        <f>IF('Раздел 2'!V44&gt;='Раздел 2'!V45,0,1)</f>
        <v>0</v>
      </c>
    </row>
    <row r="248" spans="1:8" s="73" customFormat="1" x14ac:dyDescent="0.2">
      <c r="A248" s="73">
        <f t="shared" si="3"/>
        <v>609542</v>
      </c>
      <c r="B248" s="74">
        <v>2</v>
      </c>
      <c r="C248" s="74">
        <v>212</v>
      </c>
      <c r="D248" s="74">
        <v>212</v>
      </c>
      <c r="E248" s="74" t="s">
        <v>780</v>
      </c>
      <c r="H248" s="73">
        <f>IF('Раздел 2'!W44&gt;='Раздел 2'!W45,0,1)</f>
        <v>0</v>
      </c>
    </row>
    <row r="249" spans="1:8" s="73" customFormat="1" x14ac:dyDescent="0.2">
      <c r="A249" s="73">
        <f t="shared" si="3"/>
        <v>609542</v>
      </c>
      <c r="B249" s="74">
        <v>2</v>
      </c>
      <c r="C249" s="74">
        <v>213</v>
      </c>
      <c r="D249" s="74">
        <v>213</v>
      </c>
      <c r="E249" s="74" t="s">
        <v>781</v>
      </c>
      <c r="H249" s="73">
        <f>IF('Раздел 2'!X44&gt;='Раздел 2'!X45,0,1)</f>
        <v>0</v>
      </c>
    </row>
    <row r="250" spans="1:8" s="73" customFormat="1" x14ac:dyDescent="0.2">
      <c r="A250" s="73">
        <f t="shared" si="3"/>
        <v>609542</v>
      </c>
      <c r="B250" s="74">
        <v>2</v>
      </c>
      <c r="C250" s="74">
        <v>214</v>
      </c>
      <c r="D250" s="74">
        <v>214</v>
      </c>
      <c r="E250" s="74" t="s">
        <v>782</v>
      </c>
      <c r="H250" s="73">
        <f>IF('Раздел 2'!Y44&gt;='Раздел 2'!Y45,0,1)</f>
        <v>0</v>
      </c>
    </row>
    <row r="251" spans="1:8" s="73" customFormat="1" x14ac:dyDescent="0.2">
      <c r="A251" s="73">
        <f t="shared" si="3"/>
        <v>609542</v>
      </c>
      <c r="B251" s="74">
        <v>2</v>
      </c>
      <c r="C251" s="74">
        <v>215</v>
      </c>
      <c r="D251" s="74">
        <v>215</v>
      </c>
      <c r="E251" s="74" t="s">
        <v>783</v>
      </c>
      <c r="H251" s="73">
        <f>IF('Раздел 2'!Z44&gt;='Раздел 2'!Z45,0,1)</f>
        <v>0</v>
      </c>
    </row>
    <row r="252" spans="1:8" s="73" customFormat="1" x14ac:dyDescent="0.2">
      <c r="A252" s="73">
        <f t="shared" si="3"/>
        <v>609542</v>
      </c>
      <c r="B252" s="74">
        <v>2</v>
      </c>
      <c r="C252" s="74">
        <v>216</v>
      </c>
      <c r="D252" s="74">
        <v>216</v>
      </c>
      <c r="E252" s="74" t="s">
        <v>0</v>
      </c>
      <c r="H252" s="73">
        <f>IF('Раздел 2'!AA44&gt;='Раздел 2'!AA45,0,1)</f>
        <v>0</v>
      </c>
    </row>
    <row r="253" spans="1:8" s="73" customFormat="1" x14ac:dyDescent="0.2">
      <c r="A253" s="73">
        <f t="shared" si="3"/>
        <v>609542</v>
      </c>
      <c r="B253" s="74">
        <v>2</v>
      </c>
      <c r="C253" s="74">
        <v>217</v>
      </c>
      <c r="D253" s="74">
        <v>217</v>
      </c>
      <c r="E253" s="74" t="s">
        <v>350</v>
      </c>
      <c r="H253" s="73">
        <f>IF('Раздел 2'!P44&gt;='Раздел 2'!P47,0,1)</f>
        <v>0</v>
      </c>
    </row>
    <row r="254" spans="1:8" s="73" customFormat="1" x14ac:dyDescent="0.2">
      <c r="A254" s="73">
        <f t="shared" si="3"/>
        <v>609542</v>
      </c>
      <c r="B254" s="74">
        <v>2</v>
      </c>
      <c r="C254" s="74">
        <v>218</v>
      </c>
      <c r="D254" s="74">
        <v>218</v>
      </c>
      <c r="E254" s="74" t="s">
        <v>351</v>
      </c>
      <c r="H254" s="73">
        <f>IF('Раздел 2'!Q44&gt;='Раздел 2'!Q47,0,1)</f>
        <v>0</v>
      </c>
    </row>
    <row r="255" spans="1:8" s="73" customFormat="1" x14ac:dyDescent="0.2">
      <c r="A255" s="73">
        <f t="shared" si="3"/>
        <v>609542</v>
      </c>
      <c r="B255" s="74">
        <v>2</v>
      </c>
      <c r="C255" s="74">
        <v>219</v>
      </c>
      <c r="D255" s="74">
        <v>219</v>
      </c>
      <c r="E255" s="74" t="s">
        <v>1071</v>
      </c>
      <c r="H255" s="73">
        <f>IF('Раздел 2'!R44&gt;='Раздел 2'!R47,0,1)</f>
        <v>0</v>
      </c>
    </row>
    <row r="256" spans="1:8" s="73" customFormat="1" x14ac:dyDescent="0.2">
      <c r="A256" s="73">
        <f t="shared" si="3"/>
        <v>609542</v>
      </c>
      <c r="B256" s="74">
        <v>2</v>
      </c>
      <c r="C256" s="74">
        <v>220</v>
      </c>
      <c r="D256" s="74">
        <v>220</v>
      </c>
      <c r="E256" s="74" t="s">
        <v>1072</v>
      </c>
      <c r="H256" s="73">
        <f>IF('Раздел 2'!S44&gt;='Раздел 2'!S47,0,1)</f>
        <v>0</v>
      </c>
    </row>
    <row r="257" spans="1:8" s="73" customFormat="1" x14ac:dyDescent="0.2">
      <c r="A257" s="73">
        <f t="shared" si="3"/>
        <v>609542</v>
      </c>
      <c r="B257" s="74">
        <v>2</v>
      </c>
      <c r="C257" s="74">
        <v>221</v>
      </c>
      <c r="D257" s="74">
        <v>221</v>
      </c>
      <c r="E257" s="74" t="s">
        <v>1073</v>
      </c>
      <c r="H257" s="73">
        <f>IF('Раздел 2'!T44&gt;='Раздел 2'!T47,0,1)</f>
        <v>0</v>
      </c>
    </row>
    <row r="258" spans="1:8" s="73" customFormat="1" x14ac:dyDescent="0.2">
      <c r="A258" s="73">
        <f t="shared" si="3"/>
        <v>609542</v>
      </c>
      <c r="B258" s="74">
        <v>2</v>
      </c>
      <c r="C258" s="74">
        <v>222</v>
      </c>
      <c r="D258" s="74">
        <v>222</v>
      </c>
      <c r="E258" s="74" t="s">
        <v>1074</v>
      </c>
      <c r="H258" s="73">
        <f>IF('Раздел 2'!U44&gt;='Раздел 2'!U47,0,1)</f>
        <v>0</v>
      </c>
    </row>
    <row r="259" spans="1:8" s="73" customFormat="1" x14ac:dyDescent="0.2">
      <c r="A259" s="73">
        <f t="shared" ref="A259:A322" si="4">P_3</f>
        <v>609542</v>
      </c>
      <c r="B259" s="74">
        <v>2</v>
      </c>
      <c r="C259" s="74">
        <v>223</v>
      </c>
      <c r="D259" s="74">
        <v>223</v>
      </c>
      <c r="E259" s="74" t="s">
        <v>1075</v>
      </c>
      <c r="H259" s="73">
        <f>IF('Раздел 2'!V44&gt;='Раздел 2'!V47,0,1)</f>
        <v>0</v>
      </c>
    </row>
    <row r="260" spans="1:8" s="73" customFormat="1" x14ac:dyDescent="0.2">
      <c r="A260" s="73">
        <f t="shared" si="4"/>
        <v>609542</v>
      </c>
      <c r="B260" s="74">
        <v>2</v>
      </c>
      <c r="C260" s="74">
        <v>224</v>
      </c>
      <c r="D260" s="74">
        <v>224</v>
      </c>
      <c r="E260" s="74" t="s">
        <v>1076</v>
      </c>
      <c r="H260" s="73">
        <f>IF('Раздел 2'!W44&gt;='Раздел 2'!W47,0,1)</f>
        <v>0</v>
      </c>
    </row>
    <row r="261" spans="1:8" s="73" customFormat="1" x14ac:dyDescent="0.2">
      <c r="A261" s="73">
        <f t="shared" si="4"/>
        <v>609542</v>
      </c>
      <c r="B261" s="74">
        <v>2</v>
      </c>
      <c r="C261" s="74">
        <v>225</v>
      </c>
      <c r="D261" s="74">
        <v>225</v>
      </c>
      <c r="E261" s="74" t="s">
        <v>1077</v>
      </c>
      <c r="H261" s="73">
        <f>IF('Раздел 2'!X44&gt;='Раздел 2'!X47,0,1)</f>
        <v>0</v>
      </c>
    </row>
    <row r="262" spans="1:8" s="73" customFormat="1" x14ac:dyDescent="0.2">
      <c r="A262" s="73">
        <f t="shared" si="4"/>
        <v>609542</v>
      </c>
      <c r="B262" s="74">
        <v>2</v>
      </c>
      <c r="C262" s="74">
        <v>226</v>
      </c>
      <c r="D262" s="74">
        <v>226</v>
      </c>
      <c r="E262" s="74" t="s">
        <v>746</v>
      </c>
      <c r="H262" s="73">
        <f>IF('Раздел 2'!Y44&gt;='Раздел 2'!Y47,0,1)</f>
        <v>0</v>
      </c>
    </row>
    <row r="263" spans="1:8" s="73" customFormat="1" x14ac:dyDescent="0.2">
      <c r="A263" s="73">
        <f t="shared" si="4"/>
        <v>609542</v>
      </c>
      <c r="B263" s="74">
        <v>2</v>
      </c>
      <c r="C263" s="74">
        <v>227</v>
      </c>
      <c r="D263" s="74">
        <v>227</v>
      </c>
      <c r="E263" s="74" t="s">
        <v>747</v>
      </c>
      <c r="H263" s="73">
        <f>IF('Раздел 2'!Z44&gt;='Раздел 2'!Z47,0,1)</f>
        <v>0</v>
      </c>
    </row>
    <row r="264" spans="1:8" s="73" customFormat="1" x14ac:dyDescent="0.2">
      <c r="A264" s="73">
        <f t="shared" si="4"/>
        <v>609542</v>
      </c>
      <c r="B264" s="74">
        <v>2</v>
      </c>
      <c r="C264" s="74">
        <v>228</v>
      </c>
      <c r="D264" s="74">
        <v>228</v>
      </c>
      <c r="E264" s="74" t="s">
        <v>748</v>
      </c>
      <c r="H264" s="73">
        <f>IF('Раздел 2'!AA44&gt;='Раздел 2'!AA47,0,1)</f>
        <v>0</v>
      </c>
    </row>
    <row r="265" spans="1:8" s="73" customFormat="1" x14ac:dyDescent="0.2">
      <c r="A265" s="73">
        <f t="shared" si="4"/>
        <v>609542</v>
      </c>
      <c r="B265" s="74">
        <v>2</v>
      </c>
      <c r="C265" s="74">
        <v>229</v>
      </c>
      <c r="D265" s="74">
        <v>229</v>
      </c>
      <c r="E265" s="74" t="s">
        <v>2</v>
      </c>
      <c r="H265" s="73">
        <f>IF('Раздел 2'!P44&gt;='Раздел 2'!P49,0,1)</f>
        <v>0</v>
      </c>
    </row>
    <row r="266" spans="1:8" s="73" customFormat="1" x14ac:dyDescent="0.2">
      <c r="A266" s="73">
        <f t="shared" si="4"/>
        <v>609542</v>
      </c>
      <c r="B266" s="74">
        <v>2</v>
      </c>
      <c r="C266" s="74">
        <v>230</v>
      </c>
      <c r="D266" s="74">
        <v>230</v>
      </c>
      <c r="E266" s="74" t="s">
        <v>3</v>
      </c>
      <c r="H266" s="73">
        <f>IF('Раздел 2'!Q44&gt;='Раздел 2'!Q49,0,1)</f>
        <v>0</v>
      </c>
    </row>
    <row r="267" spans="1:8" s="73" customFormat="1" x14ac:dyDescent="0.2">
      <c r="A267" s="73">
        <f t="shared" si="4"/>
        <v>609542</v>
      </c>
      <c r="B267" s="74">
        <v>2</v>
      </c>
      <c r="C267" s="74">
        <v>231</v>
      </c>
      <c r="D267" s="74">
        <v>231</v>
      </c>
      <c r="E267" s="74" t="s">
        <v>4</v>
      </c>
      <c r="H267" s="73">
        <f>IF('Раздел 2'!R44&gt;='Раздел 2'!R49,0,1)</f>
        <v>0</v>
      </c>
    </row>
    <row r="268" spans="1:8" s="73" customFormat="1" x14ac:dyDescent="0.2">
      <c r="A268" s="73">
        <f t="shared" si="4"/>
        <v>609542</v>
      </c>
      <c r="B268" s="74">
        <v>2</v>
      </c>
      <c r="C268" s="74">
        <v>232</v>
      </c>
      <c r="D268" s="74">
        <v>232</v>
      </c>
      <c r="E268" s="74" t="s">
        <v>5</v>
      </c>
      <c r="H268" s="73">
        <f>IF('Раздел 2'!S44&gt;='Раздел 2'!S49,0,1)</f>
        <v>0</v>
      </c>
    </row>
    <row r="269" spans="1:8" s="73" customFormat="1" x14ac:dyDescent="0.2">
      <c r="A269" s="73">
        <f t="shared" si="4"/>
        <v>609542</v>
      </c>
      <c r="B269" s="74">
        <v>2</v>
      </c>
      <c r="C269" s="74">
        <v>233</v>
      </c>
      <c r="D269" s="74">
        <v>233</v>
      </c>
      <c r="E269" s="74" t="s">
        <v>6</v>
      </c>
      <c r="H269" s="73">
        <f>IF('Раздел 2'!T44&gt;='Раздел 2'!T49,0,1)</f>
        <v>0</v>
      </c>
    </row>
    <row r="270" spans="1:8" s="73" customFormat="1" x14ac:dyDescent="0.2">
      <c r="A270" s="73">
        <f t="shared" si="4"/>
        <v>609542</v>
      </c>
      <c r="B270" s="74">
        <v>2</v>
      </c>
      <c r="C270" s="74">
        <v>234</v>
      </c>
      <c r="D270" s="74">
        <v>234</v>
      </c>
      <c r="E270" s="74" t="s">
        <v>7</v>
      </c>
      <c r="H270" s="73">
        <f>IF('Раздел 2'!U44&gt;='Раздел 2'!U49,0,1)</f>
        <v>0</v>
      </c>
    </row>
    <row r="271" spans="1:8" s="73" customFormat="1" x14ac:dyDescent="0.2">
      <c r="A271" s="73">
        <f t="shared" si="4"/>
        <v>609542</v>
      </c>
      <c r="B271" s="74">
        <v>2</v>
      </c>
      <c r="C271" s="74">
        <v>235</v>
      </c>
      <c r="D271" s="74">
        <v>235</v>
      </c>
      <c r="E271" s="74" t="s">
        <v>8</v>
      </c>
      <c r="H271" s="73">
        <f>IF('Раздел 2'!V44&gt;='Раздел 2'!V49,0,1)</f>
        <v>0</v>
      </c>
    </row>
    <row r="272" spans="1:8" s="73" customFormat="1" x14ac:dyDescent="0.2">
      <c r="A272" s="73">
        <f t="shared" si="4"/>
        <v>609542</v>
      </c>
      <c r="B272" s="74">
        <v>2</v>
      </c>
      <c r="C272" s="74">
        <v>236</v>
      </c>
      <c r="D272" s="74">
        <v>236</v>
      </c>
      <c r="E272" s="74" t="s">
        <v>9</v>
      </c>
      <c r="H272" s="73">
        <f>IF('Раздел 2'!W44&gt;='Раздел 2'!W49,0,1)</f>
        <v>0</v>
      </c>
    </row>
    <row r="273" spans="1:8" s="73" customFormat="1" x14ac:dyDescent="0.2">
      <c r="A273" s="73">
        <f t="shared" si="4"/>
        <v>609542</v>
      </c>
      <c r="B273" s="74">
        <v>2</v>
      </c>
      <c r="C273" s="74">
        <v>237</v>
      </c>
      <c r="D273" s="74">
        <v>237</v>
      </c>
      <c r="E273" s="74" t="s">
        <v>10</v>
      </c>
      <c r="H273" s="73">
        <f>IF('Раздел 2'!X44&gt;='Раздел 2'!X49,0,1)</f>
        <v>0</v>
      </c>
    </row>
    <row r="274" spans="1:8" s="73" customFormat="1" x14ac:dyDescent="0.2">
      <c r="A274" s="73">
        <f t="shared" si="4"/>
        <v>609542</v>
      </c>
      <c r="B274" s="74">
        <v>2</v>
      </c>
      <c r="C274" s="74">
        <v>238</v>
      </c>
      <c r="D274" s="74">
        <v>238</v>
      </c>
      <c r="E274" s="74" t="s">
        <v>11</v>
      </c>
      <c r="H274" s="73">
        <f>IF('Раздел 2'!Y44&gt;='Раздел 2'!Y49,0,1)</f>
        <v>0</v>
      </c>
    </row>
    <row r="275" spans="1:8" s="73" customFormat="1" x14ac:dyDescent="0.2">
      <c r="A275" s="73">
        <f t="shared" si="4"/>
        <v>609542</v>
      </c>
      <c r="B275" s="74">
        <v>2</v>
      </c>
      <c r="C275" s="74">
        <v>239</v>
      </c>
      <c r="D275" s="74">
        <v>239</v>
      </c>
      <c r="E275" s="74" t="s">
        <v>12</v>
      </c>
      <c r="H275" s="73">
        <f>IF('Раздел 2'!Z44&gt;='Раздел 2'!Z49,0,1)</f>
        <v>0</v>
      </c>
    </row>
    <row r="276" spans="1:8" s="73" customFormat="1" x14ac:dyDescent="0.2">
      <c r="A276" s="73">
        <f t="shared" si="4"/>
        <v>609542</v>
      </c>
      <c r="B276" s="74">
        <v>2</v>
      </c>
      <c r="C276" s="74">
        <v>240</v>
      </c>
      <c r="D276" s="74">
        <v>240</v>
      </c>
      <c r="E276" s="74" t="s">
        <v>1</v>
      </c>
      <c r="H276" s="73">
        <f>IF('Раздел 2'!AA44&gt;='Раздел 2'!AA49,0,1)</f>
        <v>0</v>
      </c>
    </row>
    <row r="277" spans="1:8" s="73" customFormat="1" x14ac:dyDescent="0.2">
      <c r="A277" s="73">
        <f t="shared" si="4"/>
        <v>609542</v>
      </c>
      <c r="B277" s="74">
        <v>2</v>
      </c>
      <c r="C277" s="74">
        <v>241</v>
      </c>
      <c r="D277" s="74">
        <v>241</v>
      </c>
      <c r="E277" s="74" t="s">
        <v>14</v>
      </c>
      <c r="H277" s="73">
        <f>IF('Раздел 2'!P59&gt;='Раздел 2'!P60,0,1)</f>
        <v>0</v>
      </c>
    </row>
    <row r="278" spans="1:8" s="73" customFormat="1" x14ac:dyDescent="0.2">
      <c r="A278" s="73">
        <f t="shared" si="4"/>
        <v>609542</v>
      </c>
      <c r="B278" s="74">
        <v>2</v>
      </c>
      <c r="C278" s="74">
        <v>242</v>
      </c>
      <c r="D278" s="74">
        <v>242</v>
      </c>
      <c r="E278" s="74" t="s">
        <v>15</v>
      </c>
      <c r="H278" s="73">
        <f>IF('Раздел 2'!Q59&gt;='Раздел 2'!Q60,0,1)</f>
        <v>0</v>
      </c>
    </row>
    <row r="279" spans="1:8" s="73" customFormat="1" x14ac:dyDescent="0.2">
      <c r="A279" s="73">
        <f t="shared" si="4"/>
        <v>609542</v>
      </c>
      <c r="B279" s="74">
        <v>2</v>
      </c>
      <c r="C279" s="74">
        <v>243</v>
      </c>
      <c r="D279" s="74">
        <v>243</v>
      </c>
      <c r="E279" s="74" t="s">
        <v>16</v>
      </c>
      <c r="H279" s="73">
        <f>IF('Раздел 2'!R59&gt;='Раздел 2'!R60,0,1)</f>
        <v>0</v>
      </c>
    </row>
    <row r="280" spans="1:8" s="73" customFormat="1" x14ac:dyDescent="0.2">
      <c r="A280" s="73">
        <f t="shared" si="4"/>
        <v>609542</v>
      </c>
      <c r="B280" s="74">
        <v>2</v>
      </c>
      <c r="C280" s="74">
        <v>244</v>
      </c>
      <c r="D280" s="74">
        <v>244</v>
      </c>
      <c r="E280" s="74" t="s">
        <v>17</v>
      </c>
      <c r="H280" s="73">
        <f>IF('Раздел 2'!S59&gt;='Раздел 2'!S60,0,1)</f>
        <v>0</v>
      </c>
    </row>
    <row r="281" spans="1:8" s="73" customFormat="1" x14ac:dyDescent="0.2">
      <c r="A281" s="73">
        <f t="shared" si="4"/>
        <v>609542</v>
      </c>
      <c r="B281" s="74">
        <v>2</v>
      </c>
      <c r="C281" s="74">
        <v>245</v>
      </c>
      <c r="D281" s="74">
        <v>245</v>
      </c>
      <c r="E281" s="74" t="s">
        <v>18</v>
      </c>
      <c r="H281" s="73">
        <f>IF('Раздел 2'!T59&gt;='Раздел 2'!T60,0,1)</f>
        <v>0</v>
      </c>
    </row>
    <row r="282" spans="1:8" s="73" customFormat="1" x14ac:dyDescent="0.2">
      <c r="A282" s="73">
        <f t="shared" si="4"/>
        <v>609542</v>
      </c>
      <c r="B282" s="74">
        <v>2</v>
      </c>
      <c r="C282" s="74">
        <v>246</v>
      </c>
      <c r="D282" s="74">
        <v>246</v>
      </c>
      <c r="E282" s="74" t="s">
        <v>19</v>
      </c>
      <c r="H282" s="73">
        <f>IF('Раздел 2'!U59&gt;='Раздел 2'!U60,0,1)</f>
        <v>0</v>
      </c>
    </row>
    <row r="283" spans="1:8" s="73" customFormat="1" x14ac:dyDescent="0.2">
      <c r="A283" s="73">
        <f t="shared" si="4"/>
        <v>609542</v>
      </c>
      <c r="B283" s="74">
        <v>2</v>
      </c>
      <c r="C283" s="74">
        <v>247</v>
      </c>
      <c r="D283" s="74">
        <v>247</v>
      </c>
      <c r="E283" s="74" t="s">
        <v>20</v>
      </c>
      <c r="H283" s="73">
        <f>IF('Раздел 2'!V59&gt;='Раздел 2'!V60,0,1)</f>
        <v>0</v>
      </c>
    </row>
    <row r="284" spans="1:8" s="73" customFormat="1" x14ac:dyDescent="0.2">
      <c r="A284" s="73">
        <f t="shared" si="4"/>
        <v>609542</v>
      </c>
      <c r="B284" s="74">
        <v>2</v>
      </c>
      <c r="C284" s="74">
        <v>248</v>
      </c>
      <c r="D284" s="74">
        <v>248</v>
      </c>
      <c r="E284" s="74" t="s">
        <v>21</v>
      </c>
      <c r="H284" s="73">
        <f>IF('Раздел 2'!W59&gt;='Раздел 2'!W60,0,1)</f>
        <v>0</v>
      </c>
    </row>
    <row r="285" spans="1:8" s="73" customFormat="1" x14ac:dyDescent="0.2">
      <c r="A285" s="73">
        <f t="shared" si="4"/>
        <v>609542</v>
      </c>
      <c r="B285" s="74">
        <v>2</v>
      </c>
      <c r="C285" s="74">
        <v>249</v>
      </c>
      <c r="D285" s="74">
        <v>249</v>
      </c>
      <c r="E285" s="74" t="s">
        <v>22</v>
      </c>
      <c r="H285" s="73">
        <f>IF('Раздел 2'!X59&gt;='Раздел 2'!X60,0,1)</f>
        <v>0</v>
      </c>
    </row>
    <row r="286" spans="1:8" s="73" customFormat="1" x14ac:dyDescent="0.2">
      <c r="A286" s="73">
        <f t="shared" si="4"/>
        <v>609542</v>
      </c>
      <c r="B286" s="74">
        <v>2</v>
      </c>
      <c r="C286" s="74">
        <v>250</v>
      </c>
      <c r="D286" s="74">
        <v>250</v>
      </c>
      <c r="E286" s="74" t="s">
        <v>23</v>
      </c>
      <c r="H286" s="73">
        <f>IF('Раздел 2'!Y59&gt;='Раздел 2'!Y60,0,1)</f>
        <v>0</v>
      </c>
    </row>
    <row r="287" spans="1:8" s="73" customFormat="1" x14ac:dyDescent="0.2">
      <c r="A287" s="73">
        <f t="shared" si="4"/>
        <v>609542</v>
      </c>
      <c r="B287" s="74">
        <v>2</v>
      </c>
      <c r="C287" s="74">
        <v>251</v>
      </c>
      <c r="D287" s="74">
        <v>251</v>
      </c>
      <c r="E287" s="74" t="s">
        <v>24</v>
      </c>
      <c r="H287" s="73">
        <f>IF('Раздел 2'!Z59&gt;='Раздел 2'!Z60,0,1)</f>
        <v>0</v>
      </c>
    </row>
    <row r="288" spans="1:8" s="73" customFormat="1" x14ac:dyDescent="0.2">
      <c r="A288" s="73">
        <f t="shared" si="4"/>
        <v>609542</v>
      </c>
      <c r="B288" s="74">
        <v>2</v>
      </c>
      <c r="C288" s="74">
        <v>252</v>
      </c>
      <c r="D288" s="74">
        <v>252</v>
      </c>
      <c r="E288" s="74" t="s">
        <v>13</v>
      </c>
      <c r="H288" s="73">
        <f>IF('Раздел 2'!AA59&gt;='Раздел 2'!AA60,0,1)</f>
        <v>0</v>
      </c>
    </row>
    <row r="289" spans="1:8" s="73" customFormat="1" x14ac:dyDescent="0.2">
      <c r="A289" s="73">
        <f t="shared" si="4"/>
        <v>609542</v>
      </c>
      <c r="B289" s="74">
        <v>2</v>
      </c>
      <c r="C289" s="74">
        <v>253</v>
      </c>
      <c r="D289" s="74">
        <v>253</v>
      </c>
      <c r="E289" s="74" t="s">
        <v>25</v>
      </c>
      <c r="H289" s="73">
        <f>IF('Раздел 2'!P59='Раздел 2'!P21-'Раздел 2'!P22+'Раздел 2'!P23+'Раздел 2'!P27-'Раздел 2'!P28+'Раздел 2'!P29-'Раздел 2'!P36,0,1)</f>
        <v>0</v>
      </c>
    </row>
    <row r="290" spans="1:8" s="73" customFormat="1" x14ac:dyDescent="0.2">
      <c r="A290" s="73">
        <f t="shared" si="4"/>
        <v>609542</v>
      </c>
      <c r="B290" s="74">
        <v>2</v>
      </c>
      <c r="C290" s="74">
        <v>254</v>
      </c>
      <c r="D290" s="74">
        <v>254</v>
      </c>
      <c r="E290" s="74" t="s">
        <v>26</v>
      </c>
      <c r="H290" s="73">
        <f>IF('Раздел 2'!Q59='Раздел 2'!Q21-'Раздел 2'!Q22+'Раздел 2'!Q23+'Раздел 2'!Q27-'Раздел 2'!Q28+'Раздел 2'!Q29-'Раздел 2'!Q36,0,1)</f>
        <v>0</v>
      </c>
    </row>
    <row r="291" spans="1:8" s="73" customFormat="1" x14ac:dyDescent="0.2">
      <c r="A291" s="73">
        <f t="shared" si="4"/>
        <v>609542</v>
      </c>
      <c r="B291" s="74">
        <v>2</v>
      </c>
      <c r="C291" s="74">
        <v>255</v>
      </c>
      <c r="D291" s="74">
        <v>255</v>
      </c>
      <c r="E291" s="74" t="s">
        <v>27</v>
      </c>
      <c r="H291" s="73">
        <f>IF('Раздел 2'!R59='Раздел 2'!R21-'Раздел 2'!R22+'Раздел 2'!R23+'Раздел 2'!R27-'Раздел 2'!R28+'Раздел 2'!R29-'Раздел 2'!R36,0,1)</f>
        <v>0</v>
      </c>
    </row>
    <row r="292" spans="1:8" s="73" customFormat="1" x14ac:dyDescent="0.2">
      <c r="A292" s="73">
        <f t="shared" si="4"/>
        <v>609542</v>
      </c>
      <c r="B292" s="74">
        <v>2</v>
      </c>
      <c r="C292" s="74">
        <v>256</v>
      </c>
      <c r="D292" s="74">
        <v>256</v>
      </c>
      <c r="E292" s="74" t="s">
        <v>28</v>
      </c>
      <c r="H292" s="73">
        <f>IF('Раздел 2'!T59='Раздел 2'!T21-'Раздел 2'!T22+'Раздел 2'!T23+'Раздел 2'!T27-'Раздел 2'!T28+'Раздел 2'!T29-'Раздел 2'!T36,0,1)</f>
        <v>0</v>
      </c>
    </row>
    <row r="293" spans="1:8" s="73" customFormat="1" x14ac:dyDescent="0.2">
      <c r="A293" s="73">
        <f t="shared" si="4"/>
        <v>609542</v>
      </c>
      <c r="B293" s="74">
        <v>2</v>
      </c>
      <c r="C293" s="74">
        <v>257</v>
      </c>
      <c r="D293" s="74">
        <v>257</v>
      </c>
      <c r="E293" s="74" t="s">
        <v>29</v>
      </c>
      <c r="H293" s="73">
        <f>IF('Раздел 2'!U59='Раздел 2'!U21-'Раздел 2'!U22+'Раздел 2'!U23+'Раздел 2'!U27-'Раздел 2'!U28+'Раздел 2'!U29-'Раздел 2'!U36,0,1)</f>
        <v>0</v>
      </c>
    </row>
    <row r="294" spans="1:8" s="73" customFormat="1" x14ac:dyDescent="0.2">
      <c r="A294" s="73">
        <f t="shared" si="4"/>
        <v>609542</v>
      </c>
      <c r="B294" s="74">
        <v>2</v>
      </c>
      <c r="C294" s="74">
        <v>258</v>
      </c>
      <c r="D294" s="74">
        <v>258</v>
      </c>
      <c r="E294" s="74" t="s">
        <v>30</v>
      </c>
      <c r="H294" s="73">
        <f>IF('Раздел 2'!V59='Раздел 2'!V21-'Раздел 2'!V22+'Раздел 2'!V23+'Раздел 2'!V27-'Раздел 2'!V28+'Раздел 2'!V29-'Раздел 2'!V36,0,1)</f>
        <v>0</v>
      </c>
    </row>
    <row r="295" spans="1:8" s="73" customFormat="1" x14ac:dyDescent="0.2">
      <c r="A295" s="73">
        <f t="shared" si="4"/>
        <v>609542</v>
      </c>
      <c r="B295" s="74">
        <v>2</v>
      </c>
      <c r="C295" s="74">
        <v>259</v>
      </c>
      <c r="D295" s="74">
        <v>259</v>
      </c>
      <c r="E295" s="74" t="s">
        <v>31</v>
      </c>
      <c r="H295" s="73">
        <f>IF('Раздел 2'!W59='Раздел 2'!W21-'Раздел 2'!W22+'Раздел 2'!W23+'Раздел 2'!W27-'Раздел 2'!W28+'Раздел 2'!W29-'Раздел 2'!W36,0,1)</f>
        <v>0</v>
      </c>
    </row>
    <row r="296" spans="1:8" s="73" customFormat="1" x14ac:dyDescent="0.2">
      <c r="A296" s="73">
        <f t="shared" si="4"/>
        <v>609542</v>
      </c>
      <c r="B296" s="74">
        <v>2</v>
      </c>
      <c r="C296" s="74">
        <v>260</v>
      </c>
      <c r="D296" s="74">
        <v>260</v>
      </c>
      <c r="E296" s="74" t="s">
        <v>32</v>
      </c>
      <c r="H296" s="73">
        <f>IF('Раздел 2'!X59='Раздел 2'!X21-'Раздел 2'!X22+'Раздел 2'!X23+'Раздел 2'!X27-'Раздел 2'!X28+'Раздел 2'!X29-'Раздел 2'!X36,0,1)</f>
        <v>0</v>
      </c>
    </row>
    <row r="297" spans="1:8" s="73" customFormat="1" x14ac:dyDescent="0.2">
      <c r="A297" s="73">
        <f t="shared" si="4"/>
        <v>609542</v>
      </c>
      <c r="B297" s="74">
        <v>2</v>
      </c>
      <c r="C297" s="74">
        <v>261</v>
      </c>
      <c r="D297" s="74">
        <v>261</v>
      </c>
      <c r="E297" s="74" t="s">
        <v>33</v>
      </c>
      <c r="H297" s="73">
        <f>IF('Раздел 2'!Y59='Раздел 2'!Y21-'Раздел 2'!Y22+'Раздел 2'!Y23+'Раздел 2'!Y27-'Раздел 2'!Y28+'Раздел 2'!Y29-'Раздел 2'!Y36,0,1)</f>
        <v>0</v>
      </c>
    </row>
    <row r="298" spans="1:8" s="73" customFormat="1" x14ac:dyDescent="0.2">
      <c r="A298" s="73">
        <f t="shared" si="4"/>
        <v>609542</v>
      </c>
      <c r="B298" s="74">
        <v>2</v>
      </c>
      <c r="C298" s="74">
        <v>262</v>
      </c>
      <c r="D298" s="74">
        <v>262</v>
      </c>
      <c r="E298" s="74" t="s">
        <v>34</v>
      </c>
      <c r="H298" s="73">
        <f>IF('Раздел 2'!Z59='Раздел 2'!Z21-'Раздел 2'!Z22+'Раздел 2'!Z23+'Раздел 2'!Z27-'Раздел 2'!Z28+'Раздел 2'!Z29-'Раздел 2'!Z36,0,1)</f>
        <v>0</v>
      </c>
    </row>
    <row r="299" spans="1:8" s="73" customFormat="1" x14ac:dyDescent="0.2">
      <c r="A299" s="73">
        <f t="shared" si="4"/>
        <v>609542</v>
      </c>
      <c r="B299" s="74">
        <v>2</v>
      </c>
      <c r="C299" s="74">
        <v>263</v>
      </c>
      <c r="D299" s="74">
        <v>263</v>
      </c>
      <c r="E299" s="74" t="s">
        <v>35</v>
      </c>
      <c r="H299" s="73">
        <f>IF('Раздел 2'!S59='Раздел 2'!S21-'Раздел 2'!S22+'Раздел 2'!S23+'Раздел 2'!S26+'Раздел 2'!S27-'Раздел 2'!S28+'Раздел 2'!S29-'Раздел 2'!S36-'Раздел 2'!S58,0,1)</f>
        <v>0</v>
      </c>
    </row>
    <row r="300" spans="1:8" s="73" customFormat="1" x14ac:dyDescent="0.2">
      <c r="A300" s="73">
        <f t="shared" si="4"/>
        <v>609542</v>
      </c>
      <c r="B300" s="74">
        <v>2</v>
      </c>
      <c r="C300" s="74">
        <v>264</v>
      </c>
      <c r="D300" s="74">
        <v>264</v>
      </c>
      <c r="E300" s="74" t="s">
        <v>36</v>
      </c>
      <c r="H300" s="73">
        <f>IF('Раздел 2'!AA59='Раздел 2'!AA21-'Раздел 2'!AA22+'Раздел 2'!AA23+'Раздел 2'!AA26+'Раздел 2'!AA27-'Раздел 2'!AA28+'Раздел 2'!AA29-'Раздел 2'!AA36-'Раздел 2'!AA58,0,1)</f>
        <v>0</v>
      </c>
    </row>
    <row r="301" spans="1:8" s="73" customFormat="1" x14ac:dyDescent="0.2">
      <c r="A301" s="73">
        <f t="shared" si="4"/>
        <v>609542</v>
      </c>
      <c r="B301" s="74">
        <v>2</v>
      </c>
      <c r="C301" s="74">
        <v>265</v>
      </c>
      <c r="D301" s="74">
        <v>265</v>
      </c>
      <c r="E301" s="74" t="s">
        <v>1319</v>
      </c>
      <c r="H301" s="73">
        <f>IF('Раздел 2'!P21&gt;='Раздел 2'!Q21,0,1)</f>
        <v>0</v>
      </c>
    </row>
    <row r="302" spans="1:8" s="73" customFormat="1" x14ac:dyDescent="0.2">
      <c r="A302" s="73">
        <f t="shared" si="4"/>
        <v>609542</v>
      </c>
      <c r="B302" s="74">
        <v>2</v>
      </c>
      <c r="C302" s="74">
        <v>266</v>
      </c>
      <c r="D302" s="74">
        <v>266</v>
      </c>
      <c r="E302" s="74" t="s">
        <v>878</v>
      </c>
      <c r="H302" s="73">
        <f>IF('Раздел 2'!P22&gt;='Раздел 2'!Q22,0,1)</f>
        <v>0</v>
      </c>
    </row>
    <row r="303" spans="1:8" s="73" customFormat="1" x14ac:dyDescent="0.2">
      <c r="A303" s="73">
        <f t="shared" si="4"/>
        <v>609542</v>
      </c>
      <c r="B303" s="74">
        <v>2</v>
      </c>
      <c r="C303" s="74">
        <v>267</v>
      </c>
      <c r="D303" s="74">
        <v>267</v>
      </c>
      <c r="E303" s="74" t="s">
        <v>879</v>
      </c>
      <c r="H303" s="73">
        <f>IF('Раздел 2'!P23&gt;='Раздел 2'!Q23,0,1)</f>
        <v>0</v>
      </c>
    </row>
    <row r="304" spans="1:8" s="73" customFormat="1" x14ac:dyDescent="0.2">
      <c r="A304" s="73">
        <f t="shared" si="4"/>
        <v>609542</v>
      </c>
      <c r="B304" s="74">
        <v>2</v>
      </c>
      <c r="C304" s="74">
        <v>268</v>
      </c>
      <c r="D304" s="74">
        <v>268</v>
      </c>
      <c r="E304" s="74" t="s">
        <v>881</v>
      </c>
      <c r="H304" s="73">
        <f>IF('Раздел 2'!P27&gt;='Раздел 2'!Q27,0,1)</f>
        <v>0</v>
      </c>
    </row>
    <row r="305" spans="1:8" s="73" customFormat="1" x14ac:dyDescent="0.2">
      <c r="A305" s="73">
        <f t="shared" si="4"/>
        <v>609542</v>
      </c>
      <c r="B305" s="74">
        <v>2</v>
      </c>
      <c r="C305" s="74">
        <v>269</v>
      </c>
      <c r="D305" s="74">
        <v>269</v>
      </c>
      <c r="E305" s="74" t="s">
        <v>882</v>
      </c>
      <c r="H305" s="73">
        <f>IF('Раздел 2'!P28&gt;='Раздел 2'!Q28,0,1)</f>
        <v>0</v>
      </c>
    </row>
    <row r="306" spans="1:8" s="73" customFormat="1" x14ac:dyDescent="0.2">
      <c r="A306" s="73">
        <f t="shared" si="4"/>
        <v>609542</v>
      </c>
      <c r="B306" s="74">
        <v>2</v>
      </c>
      <c r="C306" s="74">
        <v>270</v>
      </c>
      <c r="D306" s="74">
        <v>270</v>
      </c>
      <c r="E306" s="74" t="s">
        <v>883</v>
      </c>
      <c r="H306" s="73">
        <f>IF('Раздел 2'!P29&gt;='Раздел 2'!Q29,0,1)</f>
        <v>0</v>
      </c>
    </row>
    <row r="307" spans="1:8" s="73" customFormat="1" x14ac:dyDescent="0.2">
      <c r="A307" s="73">
        <f t="shared" si="4"/>
        <v>609542</v>
      </c>
      <c r="B307" s="74">
        <v>2</v>
      </c>
      <c r="C307" s="74">
        <v>271</v>
      </c>
      <c r="D307" s="74">
        <v>271</v>
      </c>
      <c r="E307" s="74" t="s">
        <v>884</v>
      </c>
      <c r="H307" s="73">
        <f>IF('Раздел 2'!P32&gt;='Раздел 2'!Q32,0,1)</f>
        <v>0</v>
      </c>
    </row>
    <row r="308" spans="1:8" s="73" customFormat="1" x14ac:dyDescent="0.2">
      <c r="A308" s="73">
        <f t="shared" si="4"/>
        <v>609542</v>
      </c>
      <c r="B308" s="74">
        <v>2</v>
      </c>
      <c r="C308" s="74">
        <v>272</v>
      </c>
      <c r="D308" s="74">
        <v>272</v>
      </c>
      <c r="E308" s="74" t="s">
        <v>885</v>
      </c>
      <c r="H308" s="73">
        <f>IF('Раздел 2'!P33&gt;='Раздел 2'!Q33,0,1)</f>
        <v>0</v>
      </c>
    </row>
    <row r="309" spans="1:8" s="73" customFormat="1" x14ac:dyDescent="0.2">
      <c r="A309" s="73">
        <f t="shared" si="4"/>
        <v>609542</v>
      </c>
      <c r="B309" s="74">
        <v>2</v>
      </c>
      <c r="C309" s="74">
        <v>273</v>
      </c>
      <c r="D309" s="74">
        <v>273</v>
      </c>
      <c r="E309" s="74" t="s">
        <v>886</v>
      </c>
      <c r="H309" s="73">
        <f>IF('Раздел 2'!P34&gt;='Раздел 2'!Q34,0,1)</f>
        <v>0</v>
      </c>
    </row>
    <row r="310" spans="1:8" s="73" customFormat="1" x14ac:dyDescent="0.2">
      <c r="A310" s="73">
        <f t="shared" si="4"/>
        <v>609542</v>
      </c>
      <c r="B310" s="74">
        <v>2</v>
      </c>
      <c r="C310" s="74">
        <v>274</v>
      </c>
      <c r="D310" s="74">
        <v>274</v>
      </c>
      <c r="E310" s="74" t="s">
        <v>887</v>
      </c>
      <c r="H310" s="73">
        <f>IF('Раздел 2'!P35&gt;='Раздел 2'!Q35,0,1)</f>
        <v>0</v>
      </c>
    </row>
    <row r="311" spans="1:8" s="73" customFormat="1" x14ac:dyDescent="0.2">
      <c r="A311" s="73">
        <f t="shared" si="4"/>
        <v>609542</v>
      </c>
      <c r="B311" s="74">
        <v>2</v>
      </c>
      <c r="C311" s="74">
        <v>275</v>
      </c>
      <c r="D311" s="74">
        <v>275</v>
      </c>
      <c r="E311" s="74" t="s">
        <v>888</v>
      </c>
      <c r="H311" s="73">
        <f>IF('Раздел 2'!P36&gt;='Раздел 2'!Q36,0,1)</f>
        <v>0</v>
      </c>
    </row>
    <row r="312" spans="1:8" s="73" customFormat="1" x14ac:dyDescent="0.2">
      <c r="A312" s="73">
        <f t="shared" si="4"/>
        <v>609542</v>
      </c>
      <c r="B312" s="74">
        <v>2</v>
      </c>
      <c r="C312" s="74">
        <v>276</v>
      </c>
      <c r="D312" s="74">
        <v>276</v>
      </c>
      <c r="E312" s="74" t="s">
        <v>889</v>
      </c>
      <c r="H312" s="73">
        <f>IF('Раздел 2'!P37&gt;='Раздел 2'!Q37,0,1)</f>
        <v>0</v>
      </c>
    </row>
    <row r="313" spans="1:8" s="73" customFormat="1" x14ac:dyDescent="0.2">
      <c r="A313" s="73">
        <f t="shared" si="4"/>
        <v>609542</v>
      </c>
      <c r="B313" s="74">
        <v>2</v>
      </c>
      <c r="C313" s="74">
        <v>277</v>
      </c>
      <c r="D313" s="74">
        <v>277</v>
      </c>
      <c r="E313" s="74" t="s">
        <v>890</v>
      </c>
      <c r="H313" s="73">
        <f>IF('Раздел 2'!P38&gt;='Раздел 2'!Q38,0,1)</f>
        <v>0</v>
      </c>
    </row>
    <row r="314" spans="1:8" s="73" customFormat="1" x14ac:dyDescent="0.2">
      <c r="A314" s="73">
        <f t="shared" si="4"/>
        <v>609542</v>
      </c>
      <c r="B314" s="74">
        <v>2</v>
      </c>
      <c r="C314" s="74">
        <v>278</v>
      </c>
      <c r="D314" s="74">
        <v>278</v>
      </c>
      <c r="E314" s="74" t="s">
        <v>891</v>
      </c>
      <c r="H314" s="73">
        <f>IF('Раздел 2'!P39&gt;='Раздел 2'!Q39,0,1)</f>
        <v>0</v>
      </c>
    </row>
    <row r="315" spans="1:8" s="73" customFormat="1" x14ac:dyDescent="0.2">
      <c r="A315" s="73">
        <f t="shared" si="4"/>
        <v>609542</v>
      </c>
      <c r="B315" s="74">
        <v>2</v>
      </c>
      <c r="C315" s="74">
        <v>279</v>
      </c>
      <c r="D315" s="74">
        <v>279</v>
      </c>
      <c r="E315" s="74" t="s">
        <v>892</v>
      </c>
      <c r="H315" s="73">
        <f>IF('Раздел 2'!P40&gt;='Раздел 2'!Q40,0,1)</f>
        <v>0</v>
      </c>
    </row>
    <row r="316" spans="1:8" s="73" customFormat="1" x14ac:dyDescent="0.2">
      <c r="A316" s="73">
        <f t="shared" si="4"/>
        <v>609542</v>
      </c>
      <c r="B316" s="74">
        <v>2</v>
      </c>
      <c r="C316" s="74">
        <v>280</v>
      </c>
      <c r="D316" s="74">
        <v>280</v>
      </c>
      <c r="E316" s="74" t="s">
        <v>893</v>
      </c>
      <c r="H316" s="73">
        <f>IF('Раздел 2'!P41&gt;='Раздел 2'!Q41,0,1)</f>
        <v>0</v>
      </c>
    </row>
    <row r="317" spans="1:8" s="73" customFormat="1" x14ac:dyDescent="0.2">
      <c r="A317" s="73">
        <f t="shared" si="4"/>
        <v>609542</v>
      </c>
      <c r="B317" s="74">
        <v>2</v>
      </c>
      <c r="C317" s="74">
        <v>281</v>
      </c>
      <c r="D317" s="74">
        <v>281</v>
      </c>
      <c r="E317" s="74" t="s">
        <v>894</v>
      </c>
      <c r="H317" s="73">
        <f>IF('Раздел 2'!P42&gt;='Раздел 2'!Q42,0,1)</f>
        <v>0</v>
      </c>
    </row>
    <row r="318" spans="1:8" s="73" customFormat="1" x14ac:dyDescent="0.2">
      <c r="A318" s="73">
        <f t="shared" si="4"/>
        <v>609542</v>
      </c>
      <c r="B318" s="74">
        <v>2</v>
      </c>
      <c r="C318" s="74">
        <v>282</v>
      </c>
      <c r="D318" s="74">
        <v>282</v>
      </c>
      <c r="E318" s="74" t="s">
        <v>895</v>
      </c>
      <c r="H318" s="73">
        <f>IF('Раздел 2'!P43&gt;='Раздел 2'!Q43,0,1)</f>
        <v>0</v>
      </c>
    </row>
    <row r="319" spans="1:8" s="73" customFormat="1" x14ac:dyDescent="0.2">
      <c r="A319" s="73">
        <f t="shared" si="4"/>
        <v>609542</v>
      </c>
      <c r="B319" s="74">
        <v>2</v>
      </c>
      <c r="C319" s="74">
        <v>283</v>
      </c>
      <c r="D319" s="74">
        <v>283</v>
      </c>
      <c r="E319" s="74" t="s">
        <v>896</v>
      </c>
      <c r="H319" s="73">
        <f>IF('Раздел 2'!P44&gt;='Раздел 2'!Q44,0,1)</f>
        <v>0</v>
      </c>
    </row>
    <row r="320" spans="1:8" s="73" customFormat="1" x14ac:dyDescent="0.2">
      <c r="A320" s="73">
        <f t="shared" si="4"/>
        <v>609542</v>
      </c>
      <c r="B320" s="74">
        <v>2</v>
      </c>
      <c r="C320" s="74">
        <v>284</v>
      </c>
      <c r="D320" s="74">
        <v>284</v>
      </c>
      <c r="E320" s="74" t="s">
        <v>897</v>
      </c>
      <c r="H320" s="73">
        <f>IF('Раздел 2'!P45&gt;='Раздел 2'!Q45,0,1)</f>
        <v>0</v>
      </c>
    </row>
    <row r="321" spans="1:8" s="73" customFormat="1" x14ac:dyDescent="0.2">
      <c r="A321" s="73">
        <f t="shared" si="4"/>
        <v>609542</v>
      </c>
      <c r="B321" s="74">
        <v>2</v>
      </c>
      <c r="C321" s="74">
        <v>285</v>
      </c>
      <c r="D321" s="74">
        <v>285</v>
      </c>
      <c r="E321" s="74" t="s">
        <v>898</v>
      </c>
      <c r="H321" s="73">
        <f>IF('Раздел 2'!P47&gt;='Раздел 2'!Q47,0,1)</f>
        <v>0</v>
      </c>
    </row>
    <row r="322" spans="1:8" s="73" customFormat="1" x14ac:dyDescent="0.2">
      <c r="A322" s="73">
        <f t="shared" si="4"/>
        <v>609542</v>
      </c>
      <c r="B322" s="74">
        <v>2</v>
      </c>
      <c r="C322" s="74">
        <v>286</v>
      </c>
      <c r="D322" s="74">
        <v>286</v>
      </c>
      <c r="E322" s="74" t="s">
        <v>375</v>
      </c>
      <c r="H322" s="73">
        <f>IF('Раздел 2'!P49&gt;='Раздел 2'!Q49,0,1)</f>
        <v>0</v>
      </c>
    </row>
    <row r="323" spans="1:8" s="73" customFormat="1" x14ac:dyDescent="0.2">
      <c r="A323" s="73">
        <f t="shared" ref="A323:A386" si="5">P_3</f>
        <v>609542</v>
      </c>
      <c r="B323" s="74">
        <v>2</v>
      </c>
      <c r="C323" s="74">
        <v>287</v>
      </c>
      <c r="D323" s="74">
        <v>287</v>
      </c>
      <c r="E323" s="74" t="s">
        <v>376</v>
      </c>
      <c r="H323" s="73">
        <f>IF('Раздел 2'!P52&gt;='Раздел 2'!Q52,0,1)</f>
        <v>0</v>
      </c>
    </row>
    <row r="324" spans="1:8" s="73" customFormat="1" x14ac:dyDescent="0.2">
      <c r="A324" s="73">
        <f t="shared" si="5"/>
        <v>609542</v>
      </c>
      <c r="B324" s="74">
        <v>2</v>
      </c>
      <c r="C324" s="74">
        <v>288</v>
      </c>
      <c r="D324" s="74">
        <v>288</v>
      </c>
      <c r="E324" s="74" t="s">
        <v>377</v>
      </c>
      <c r="H324" s="73">
        <f>IF('Раздел 2'!P56&gt;='Раздел 2'!Q56,0,1)</f>
        <v>0</v>
      </c>
    </row>
    <row r="325" spans="1:8" s="73" customFormat="1" x14ac:dyDescent="0.2">
      <c r="A325" s="73">
        <f t="shared" si="5"/>
        <v>609542</v>
      </c>
      <c r="B325" s="74">
        <v>2</v>
      </c>
      <c r="C325" s="74">
        <v>289</v>
      </c>
      <c r="D325" s="74">
        <v>289</v>
      </c>
      <c r="E325" s="74" t="s">
        <v>378</v>
      </c>
      <c r="H325" s="73">
        <f>IF('Раздел 2'!P57&gt;='Раздел 2'!Q57,0,1)</f>
        <v>0</v>
      </c>
    </row>
    <row r="326" spans="1:8" s="73" customFormat="1" x14ac:dyDescent="0.2">
      <c r="A326" s="73">
        <f t="shared" si="5"/>
        <v>609542</v>
      </c>
      <c r="B326" s="74">
        <v>2</v>
      </c>
      <c r="C326" s="74">
        <v>290</v>
      </c>
      <c r="D326" s="74">
        <v>290</v>
      </c>
      <c r="E326" s="74" t="s">
        <v>380</v>
      </c>
      <c r="H326" s="73">
        <f>IF('Раздел 2'!P59&gt;='Раздел 2'!Q59,0,1)</f>
        <v>0</v>
      </c>
    </row>
    <row r="327" spans="1:8" s="73" customFormat="1" x14ac:dyDescent="0.2">
      <c r="A327" s="73">
        <f t="shared" si="5"/>
        <v>609542</v>
      </c>
      <c r="B327" s="74">
        <v>2</v>
      </c>
      <c r="C327" s="74">
        <v>291</v>
      </c>
      <c r="D327" s="74">
        <v>291</v>
      </c>
      <c r="E327" s="74" t="s">
        <v>381</v>
      </c>
      <c r="H327" s="73">
        <f>IF('Раздел 2'!P60&gt;='Раздел 2'!Q60,0,1)</f>
        <v>0</v>
      </c>
    </row>
    <row r="328" spans="1:8" s="73" customFormat="1" x14ac:dyDescent="0.2">
      <c r="A328" s="73">
        <f t="shared" si="5"/>
        <v>609542</v>
      </c>
      <c r="B328" s="74">
        <v>2</v>
      </c>
      <c r="C328" s="74">
        <v>292</v>
      </c>
      <c r="D328" s="74">
        <v>292</v>
      </c>
      <c r="E328" s="74" t="s">
        <v>382</v>
      </c>
      <c r="H328" s="73">
        <f>IF('Раздел 2'!P61&gt;='Раздел 2'!Q61,0,1)</f>
        <v>0</v>
      </c>
    </row>
    <row r="329" spans="1:8" s="73" customFormat="1" x14ac:dyDescent="0.2">
      <c r="A329" s="73">
        <f t="shared" si="5"/>
        <v>609542</v>
      </c>
      <c r="B329" s="74">
        <v>2</v>
      </c>
      <c r="C329" s="74">
        <v>293</v>
      </c>
      <c r="D329" s="74">
        <v>293</v>
      </c>
      <c r="E329" s="74" t="s">
        <v>899</v>
      </c>
      <c r="H329" s="73">
        <f>IF('Раздел 2'!P21&gt;='Раздел 2'!R21,0,1)</f>
        <v>0</v>
      </c>
    </row>
    <row r="330" spans="1:8" s="73" customFormat="1" x14ac:dyDescent="0.2">
      <c r="A330" s="73">
        <f t="shared" si="5"/>
        <v>609542</v>
      </c>
      <c r="B330" s="74">
        <v>2</v>
      </c>
      <c r="C330" s="74">
        <v>294</v>
      </c>
      <c r="D330" s="74">
        <v>294</v>
      </c>
      <c r="E330" s="74" t="s">
        <v>900</v>
      </c>
      <c r="H330" s="73">
        <f>IF('Раздел 2'!P22&gt;='Раздел 2'!R22,0,1)</f>
        <v>0</v>
      </c>
    </row>
    <row r="331" spans="1:8" s="73" customFormat="1" x14ac:dyDescent="0.2">
      <c r="A331" s="73">
        <f t="shared" si="5"/>
        <v>609542</v>
      </c>
      <c r="B331" s="74">
        <v>2</v>
      </c>
      <c r="C331" s="74">
        <v>295</v>
      </c>
      <c r="D331" s="74">
        <v>295</v>
      </c>
      <c r="E331" s="74" t="s">
        <v>901</v>
      </c>
      <c r="H331" s="73">
        <f>IF('Раздел 2'!P23&gt;='Раздел 2'!R23,0,1)</f>
        <v>0</v>
      </c>
    </row>
    <row r="332" spans="1:8" s="73" customFormat="1" x14ac:dyDescent="0.2">
      <c r="A332" s="73">
        <f t="shared" si="5"/>
        <v>609542</v>
      </c>
      <c r="B332" s="74">
        <v>2</v>
      </c>
      <c r="C332" s="74">
        <v>296</v>
      </c>
      <c r="D332" s="74">
        <v>296</v>
      </c>
      <c r="E332" s="74" t="s">
        <v>903</v>
      </c>
      <c r="H332" s="73">
        <f>IF('Раздел 2'!P27&gt;='Раздел 2'!R27,0,1)</f>
        <v>0</v>
      </c>
    </row>
    <row r="333" spans="1:8" s="73" customFormat="1" x14ac:dyDescent="0.2">
      <c r="A333" s="73">
        <f t="shared" si="5"/>
        <v>609542</v>
      </c>
      <c r="B333" s="74">
        <v>2</v>
      </c>
      <c r="C333" s="74">
        <v>297</v>
      </c>
      <c r="D333" s="74">
        <v>297</v>
      </c>
      <c r="E333" s="74" t="s">
        <v>904</v>
      </c>
      <c r="H333" s="73">
        <f>IF('Раздел 2'!P28&gt;='Раздел 2'!R28,0,1)</f>
        <v>0</v>
      </c>
    </row>
    <row r="334" spans="1:8" s="73" customFormat="1" x14ac:dyDescent="0.2">
      <c r="A334" s="73">
        <f t="shared" si="5"/>
        <v>609542</v>
      </c>
      <c r="B334" s="74">
        <v>2</v>
      </c>
      <c r="C334" s="74">
        <v>298</v>
      </c>
      <c r="D334" s="74">
        <v>298</v>
      </c>
      <c r="E334" s="74" t="s">
        <v>905</v>
      </c>
      <c r="H334" s="73">
        <f>IF('Раздел 2'!P29&gt;='Раздел 2'!R29,0,1)</f>
        <v>0</v>
      </c>
    </row>
    <row r="335" spans="1:8" s="73" customFormat="1" x14ac:dyDescent="0.2">
      <c r="A335" s="73">
        <f t="shared" si="5"/>
        <v>609542</v>
      </c>
      <c r="B335" s="74">
        <v>2</v>
      </c>
      <c r="C335" s="74">
        <v>299</v>
      </c>
      <c r="D335" s="74">
        <v>299</v>
      </c>
      <c r="E335" s="74" t="s">
        <v>906</v>
      </c>
      <c r="H335" s="73">
        <f>IF('Раздел 2'!P32&gt;='Раздел 2'!R32,0,1)</f>
        <v>0</v>
      </c>
    </row>
    <row r="336" spans="1:8" s="73" customFormat="1" x14ac:dyDescent="0.2">
      <c r="A336" s="73">
        <f t="shared" si="5"/>
        <v>609542</v>
      </c>
      <c r="B336" s="74">
        <v>2</v>
      </c>
      <c r="C336" s="74">
        <v>300</v>
      </c>
      <c r="D336" s="74">
        <v>300</v>
      </c>
      <c r="E336" s="74" t="s">
        <v>907</v>
      </c>
      <c r="H336" s="73">
        <f>IF('Раздел 2'!P33&gt;='Раздел 2'!R33,0,1)</f>
        <v>0</v>
      </c>
    </row>
    <row r="337" spans="1:8" s="73" customFormat="1" x14ac:dyDescent="0.2">
      <c r="A337" s="73">
        <f t="shared" si="5"/>
        <v>609542</v>
      </c>
      <c r="B337" s="74">
        <v>2</v>
      </c>
      <c r="C337" s="74">
        <v>301</v>
      </c>
      <c r="D337" s="74">
        <v>301</v>
      </c>
      <c r="E337" s="74" t="s">
        <v>908</v>
      </c>
      <c r="H337" s="73">
        <f>IF('Раздел 2'!P34&gt;='Раздел 2'!R34,0,1)</f>
        <v>0</v>
      </c>
    </row>
    <row r="338" spans="1:8" s="73" customFormat="1" x14ac:dyDescent="0.2">
      <c r="A338" s="73">
        <f t="shared" si="5"/>
        <v>609542</v>
      </c>
      <c r="B338" s="74">
        <v>2</v>
      </c>
      <c r="C338" s="74">
        <v>302</v>
      </c>
      <c r="D338" s="74">
        <v>302</v>
      </c>
      <c r="E338" s="74" t="s">
        <v>909</v>
      </c>
      <c r="H338" s="73">
        <f>IF('Раздел 2'!P35&gt;='Раздел 2'!R35,0,1)</f>
        <v>0</v>
      </c>
    </row>
    <row r="339" spans="1:8" s="73" customFormat="1" x14ac:dyDescent="0.2">
      <c r="A339" s="73">
        <f t="shared" si="5"/>
        <v>609542</v>
      </c>
      <c r="B339" s="74">
        <v>2</v>
      </c>
      <c r="C339" s="74">
        <v>303</v>
      </c>
      <c r="D339" s="74">
        <v>303</v>
      </c>
      <c r="E339" s="74" t="s">
        <v>910</v>
      </c>
      <c r="H339" s="73">
        <f>IF('Раздел 2'!P36&gt;='Раздел 2'!R36,0,1)</f>
        <v>0</v>
      </c>
    </row>
    <row r="340" spans="1:8" s="73" customFormat="1" x14ac:dyDescent="0.2">
      <c r="A340" s="73">
        <f t="shared" si="5"/>
        <v>609542</v>
      </c>
      <c r="B340" s="74">
        <v>2</v>
      </c>
      <c r="C340" s="74">
        <v>304</v>
      </c>
      <c r="D340" s="74">
        <v>304</v>
      </c>
      <c r="E340" s="74" t="s">
        <v>911</v>
      </c>
      <c r="H340" s="73">
        <f>IF('Раздел 2'!P37&gt;='Раздел 2'!R37,0,1)</f>
        <v>0</v>
      </c>
    </row>
    <row r="341" spans="1:8" s="73" customFormat="1" x14ac:dyDescent="0.2">
      <c r="A341" s="73">
        <f t="shared" si="5"/>
        <v>609542</v>
      </c>
      <c r="B341" s="74">
        <v>2</v>
      </c>
      <c r="C341" s="74">
        <v>305</v>
      </c>
      <c r="D341" s="74">
        <v>305</v>
      </c>
      <c r="E341" s="74" t="s">
        <v>912</v>
      </c>
      <c r="H341" s="73">
        <f>IF('Раздел 2'!P38&gt;='Раздел 2'!R38,0,1)</f>
        <v>0</v>
      </c>
    </row>
    <row r="342" spans="1:8" s="73" customFormat="1" x14ac:dyDescent="0.2">
      <c r="A342" s="73">
        <f t="shared" si="5"/>
        <v>609542</v>
      </c>
      <c r="B342" s="74">
        <v>2</v>
      </c>
      <c r="C342" s="74">
        <v>306</v>
      </c>
      <c r="D342" s="74">
        <v>306</v>
      </c>
      <c r="E342" s="74" t="s">
        <v>913</v>
      </c>
      <c r="H342" s="73">
        <f>IF('Раздел 2'!P39&gt;='Раздел 2'!R39,0,1)</f>
        <v>0</v>
      </c>
    </row>
    <row r="343" spans="1:8" s="73" customFormat="1" x14ac:dyDescent="0.2">
      <c r="A343" s="73">
        <f t="shared" si="5"/>
        <v>609542</v>
      </c>
      <c r="B343" s="74">
        <v>2</v>
      </c>
      <c r="C343" s="74">
        <v>307</v>
      </c>
      <c r="D343" s="74">
        <v>307</v>
      </c>
      <c r="E343" s="74" t="s">
        <v>914</v>
      </c>
      <c r="H343" s="73">
        <f>IF('Раздел 2'!P40&gt;='Раздел 2'!R40,0,1)</f>
        <v>0</v>
      </c>
    </row>
    <row r="344" spans="1:8" s="73" customFormat="1" x14ac:dyDescent="0.2">
      <c r="A344" s="73">
        <f t="shared" si="5"/>
        <v>609542</v>
      </c>
      <c r="B344" s="74">
        <v>2</v>
      </c>
      <c r="C344" s="74">
        <v>308</v>
      </c>
      <c r="D344" s="74">
        <v>308</v>
      </c>
      <c r="E344" s="74" t="s">
        <v>915</v>
      </c>
      <c r="H344" s="73">
        <f>IF('Раздел 2'!P41&gt;='Раздел 2'!R41,0,1)</f>
        <v>0</v>
      </c>
    </row>
    <row r="345" spans="1:8" s="73" customFormat="1" x14ac:dyDescent="0.2">
      <c r="A345" s="73">
        <f t="shared" si="5"/>
        <v>609542</v>
      </c>
      <c r="B345" s="74">
        <v>2</v>
      </c>
      <c r="C345" s="74">
        <v>309</v>
      </c>
      <c r="D345" s="74">
        <v>309</v>
      </c>
      <c r="E345" s="74" t="s">
        <v>916</v>
      </c>
      <c r="H345" s="73">
        <f>IF('Раздел 2'!P42&gt;='Раздел 2'!R42,0,1)</f>
        <v>0</v>
      </c>
    </row>
    <row r="346" spans="1:8" s="73" customFormat="1" x14ac:dyDescent="0.2">
      <c r="A346" s="73">
        <f t="shared" si="5"/>
        <v>609542</v>
      </c>
      <c r="B346" s="74">
        <v>2</v>
      </c>
      <c r="C346" s="74">
        <v>310</v>
      </c>
      <c r="D346" s="74">
        <v>310</v>
      </c>
      <c r="E346" s="74" t="s">
        <v>917</v>
      </c>
      <c r="H346" s="73">
        <f>IF('Раздел 2'!P43&gt;='Раздел 2'!R43,0,1)</f>
        <v>0</v>
      </c>
    </row>
    <row r="347" spans="1:8" s="73" customFormat="1" x14ac:dyDescent="0.2">
      <c r="A347" s="73">
        <f t="shared" si="5"/>
        <v>609542</v>
      </c>
      <c r="B347" s="74">
        <v>2</v>
      </c>
      <c r="C347" s="74">
        <v>311</v>
      </c>
      <c r="D347" s="74">
        <v>311</v>
      </c>
      <c r="E347" s="74" t="s">
        <v>918</v>
      </c>
      <c r="H347" s="73">
        <f>IF('Раздел 2'!P44&gt;='Раздел 2'!R44,0,1)</f>
        <v>0</v>
      </c>
    </row>
    <row r="348" spans="1:8" s="73" customFormat="1" x14ac:dyDescent="0.2">
      <c r="A348" s="73">
        <f t="shared" si="5"/>
        <v>609542</v>
      </c>
      <c r="B348" s="74">
        <v>2</v>
      </c>
      <c r="C348" s="74">
        <v>312</v>
      </c>
      <c r="D348" s="74">
        <v>312</v>
      </c>
      <c r="E348" s="74" t="s">
        <v>919</v>
      </c>
      <c r="H348" s="73">
        <f>IF('Раздел 2'!P45&gt;='Раздел 2'!R45,0,1)</f>
        <v>0</v>
      </c>
    </row>
    <row r="349" spans="1:8" s="73" customFormat="1" x14ac:dyDescent="0.2">
      <c r="A349" s="73">
        <f t="shared" si="5"/>
        <v>609542</v>
      </c>
      <c r="B349" s="74">
        <v>2</v>
      </c>
      <c r="C349" s="74">
        <v>313</v>
      </c>
      <c r="D349" s="74">
        <v>313</v>
      </c>
      <c r="E349" s="74" t="s">
        <v>920</v>
      </c>
      <c r="H349" s="73">
        <f>IF('Раздел 2'!P47&gt;='Раздел 2'!R47,0,1)</f>
        <v>0</v>
      </c>
    </row>
    <row r="350" spans="1:8" s="73" customFormat="1" x14ac:dyDescent="0.2">
      <c r="A350" s="73">
        <f t="shared" si="5"/>
        <v>609542</v>
      </c>
      <c r="B350" s="74">
        <v>2</v>
      </c>
      <c r="C350" s="74">
        <v>314</v>
      </c>
      <c r="D350" s="74">
        <v>314</v>
      </c>
      <c r="E350" s="74" t="s">
        <v>386</v>
      </c>
      <c r="H350" s="73">
        <f>IF('Раздел 2'!P49&gt;='Раздел 2'!R49,0,1)</f>
        <v>0</v>
      </c>
    </row>
    <row r="351" spans="1:8" s="73" customFormat="1" x14ac:dyDescent="0.2">
      <c r="A351" s="73">
        <f t="shared" si="5"/>
        <v>609542</v>
      </c>
      <c r="B351" s="74">
        <v>2</v>
      </c>
      <c r="C351" s="74">
        <v>315</v>
      </c>
      <c r="D351" s="74">
        <v>315</v>
      </c>
      <c r="E351" s="74" t="s">
        <v>387</v>
      </c>
      <c r="H351" s="73">
        <f>IF('Раздел 2'!P52&gt;='Раздел 2'!R52,0,1)</f>
        <v>0</v>
      </c>
    </row>
    <row r="352" spans="1:8" s="73" customFormat="1" x14ac:dyDescent="0.2">
      <c r="A352" s="73">
        <f t="shared" si="5"/>
        <v>609542</v>
      </c>
      <c r="B352" s="74">
        <v>2</v>
      </c>
      <c r="C352" s="74">
        <v>316</v>
      </c>
      <c r="D352" s="74">
        <v>316</v>
      </c>
      <c r="E352" s="74" t="s">
        <v>388</v>
      </c>
      <c r="H352" s="73">
        <f>IF('Раздел 2'!P56&gt;='Раздел 2'!R56,0,1)</f>
        <v>0</v>
      </c>
    </row>
    <row r="353" spans="1:8" s="73" customFormat="1" x14ac:dyDescent="0.2">
      <c r="A353" s="73">
        <f t="shared" si="5"/>
        <v>609542</v>
      </c>
      <c r="B353" s="74">
        <v>2</v>
      </c>
      <c r="C353" s="74">
        <v>317</v>
      </c>
      <c r="D353" s="74">
        <v>317</v>
      </c>
      <c r="E353" s="74" t="s">
        <v>389</v>
      </c>
      <c r="H353" s="73">
        <f>IF('Раздел 2'!P57&gt;='Раздел 2'!R57,0,1)</f>
        <v>0</v>
      </c>
    </row>
    <row r="354" spans="1:8" s="73" customFormat="1" x14ac:dyDescent="0.2">
      <c r="A354" s="73">
        <f t="shared" si="5"/>
        <v>609542</v>
      </c>
      <c r="B354" s="74">
        <v>2</v>
      </c>
      <c r="C354" s="74">
        <v>318</v>
      </c>
      <c r="D354" s="74">
        <v>318</v>
      </c>
      <c r="E354" s="74" t="s">
        <v>391</v>
      </c>
      <c r="H354" s="73">
        <f>IF('Раздел 2'!P59&gt;='Раздел 2'!R59,0,1)</f>
        <v>0</v>
      </c>
    </row>
    <row r="355" spans="1:8" s="73" customFormat="1" x14ac:dyDescent="0.2">
      <c r="A355" s="73">
        <f t="shared" si="5"/>
        <v>609542</v>
      </c>
      <c r="B355" s="74">
        <v>2</v>
      </c>
      <c r="C355" s="74">
        <v>319</v>
      </c>
      <c r="D355" s="74">
        <v>319</v>
      </c>
      <c r="E355" s="74" t="s">
        <v>392</v>
      </c>
      <c r="H355" s="73">
        <f>IF('Раздел 2'!P60&gt;='Раздел 2'!R60,0,1)</f>
        <v>0</v>
      </c>
    </row>
    <row r="356" spans="1:8" s="73" customFormat="1" x14ac:dyDescent="0.2">
      <c r="A356" s="73">
        <f t="shared" si="5"/>
        <v>609542</v>
      </c>
      <c r="B356" s="74">
        <v>2</v>
      </c>
      <c r="C356" s="74">
        <v>320</v>
      </c>
      <c r="D356" s="74">
        <v>320</v>
      </c>
      <c r="E356" s="74" t="s">
        <v>393</v>
      </c>
      <c r="H356" s="73">
        <f>IF('Раздел 2'!P61&gt;='Раздел 2'!R61,0,1)</f>
        <v>0</v>
      </c>
    </row>
    <row r="357" spans="1:8" s="73" customFormat="1" x14ac:dyDescent="0.2">
      <c r="A357" s="73">
        <f t="shared" si="5"/>
        <v>609542</v>
      </c>
      <c r="B357" s="74">
        <v>2</v>
      </c>
      <c r="C357" s="74">
        <v>321</v>
      </c>
      <c r="D357" s="74">
        <v>321</v>
      </c>
      <c r="E357" s="74" t="s">
        <v>789</v>
      </c>
      <c r="H357" s="73">
        <f>IF('Раздел 2'!P21&gt;='Раздел 2'!S21,0,1)</f>
        <v>0</v>
      </c>
    </row>
    <row r="358" spans="1:8" s="73" customFormat="1" x14ac:dyDescent="0.2">
      <c r="A358" s="73">
        <f t="shared" si="5"/>
        <v>609542</v>
      </c>
      <c r="B358" s="74">
        <v>2</v>
      </c>
      <c r="C358" s="74">
        <v>322</v>
      </c>
      <c r="D358" s="74">
        <v>322</v>
      </c>
      <c r="E358" s="74" t="s">
        <v>790</v>
      </c>
      <c r="H358" s="73">
        <f>IF('Раздел 2'!P22&gt;='Раздел 2'!S22,0,1)</f>
        <v>0</v>
      </c>
    </row>
    <row r="359" spans="1:8" s="73" customFormat="1" x14ac:dyDescent="0.2">
      <c r="A359" s="73">
        <f t="shared" si="5"/>
        <v>609542</v>
      </c>
      <c r="B359" s="74">
        <v>2</v>
      </c>
      <c r="C359" s="74">
        <v>323</v>
      </c>
      <c r="D359" s="74">
        <v>323</v>
      </c>
      <c r="E359" s="74" t="s">
        <v>791</v>
      </c>
      <c r="H359" s="73">
        <f>IF('Раздел 2'!P23&gt;='Раздел 2'!S23,0,1)</f>
        <v>0</v>
      </c>
    </row>
    <row r="360" spans="1:8" s="73" customFormat="1" x14ac:dyDescent="0.2">
      <c r="A360" s="73">
        <f t="shared" si="5"/>
        <v>609542</v>
      </c>
      <c r="B360" s="74">
        <v>2</v>
      </c>
      <c r="C360" s="74">
        <v>324</v>
      </c>
      <c r="D360" s="74">
        <v>324</v>
      </c>
      <c r="E360" s="74" t="s">
        <v>792</v>
      </c>
      <c r="H360" s="73">
        <f>IF('Раздел 2'!P27&gt;='Раздел 2'!S27,0,1)</f>
        <v>0</v>
      </c>
    </row>
    <row r="361" spans="1:8" s="73" customFormat="1" x14ac:dyDescent="0.2">
      <c r="A361" s="73">
        <f t="shared" si="5"/>
        <v>609542</v>
      </c>
      <c r="B361" s="74">
        <v>2</v>
      </c>
      <c r="C361" s="74">
        <v>325</v>
      </c>
      <c r="D361" s="74">
        <v>325</v>
      </c>
      <c r="E361" s="74" t="s">
        <v>793</v>
      </c>
      <c r="H361" s="73">
        <f>IF('Раздел 2'!P28&gt;='Раздел 2'!S28,0,1)</f>
        <v>0</v>
      </c>
    </row>
    <row r="362" spans="1:8" s="73" customFormat="1" x14ac:dyDescent="0.2">
      <c r="A362" s="73">
        <f t="shared" si="5"/>
        <v>609542</v>
      </c>
      <c r="B362" s="74">
        <v>2</v>
      </c>
      <c r="C362" s="74">
        <v>326</v>
      </c>
      <c r="D362" s="74">
        <v>326</v>
      </c>
      <c r="E362" s="74" t="s">
        <v>794</v>
      </c>
      <c r="H362" s="73">
        <f>IF('Раздел 2'!P29&gt;='Раздел 2'!S29,0,1)</f>
        <v>0</v>
      </c>
    </row>
    <row r="363" spans="1:8" s="73" customFormat="1" x14ac:dyDescent="0.2">
      <c r="A363" s="73">
        <f t="shared" si="5"/>
        <v>609542</v>
      </c>
      <c r="B363" s="74">
        <v>2</v>
      </c>
      <c r="C363" s="74">
        <v>327</v>
      </c>
      <c r="D363" s="74">
        <v>327</v>
      </c>
      <c r="E363" s="74" t="s">
        <v>795</v>
      </c>
      <c r="H363" s="73">
        <f>IF('Раздел 2'!P32&gt;='Раздел 2'!S32,0,1)</f>
        <v>0</v>
      </c>
    </row>
    <row r="364" spans="1:8" s="73" customFormat="1" x14ac:dyDescent="0.2">
      <c r="A364" s="73">
        <f t="shared" si="5"/>
        <v>609542</v>
      </c>
      <c r="B364" s="74">
        <v>2</v>
      </c>
      <c r="C364" s="74">
        <v>328</v>
      </c>
      <c r="D364" s="74">
        <v>328</v>
      </c>
      <c r="E364" s="74" t="s">
        <v>796</v>
      </c>
      <c r="H364" s="73">
        <f>IF('Раздел 2'!P33&gt;='Раздел 2'!S33,0,1)</f>
        <v>0</v>
      </c>
    </row>
    <row r="365" spans="1:8" s="73" customFormat="1" x14ac:dyDescent="0.2">
      <c r="A365" s="73">
        <f t="shared" si="5"/>
        <v>609542</v>
      </c>
      <c r="B365" s="74">
        <v>2</v>
      </c>
      <c r="C365" s="74">
        <v>329</v>
      </c>
      <c r="D365" s="74">
        <v>329</v>
      </c>
      <c r="E365" s="74" t="s">
        <v>797</v>
      </c>
      <c r="H365" s="73">
        <f>IF('Раздел 2'!P34&gt;='Раздел 2'!S34,0,1)</f>
        <v>0</v>
      </c>
    </row>
    <row r="366" spans="1:8" s="73" customFormat="1" x14ac:dyDescent="0.2">
      <c r="A366" s="73">
        <f t="shared" si="5"/>
        <v>609542</v>
      </c>
      <c r="B366" s="74">
        <v>2</v>
      </c>
      <c r="C366" s="74">
        <v>330</v>
      </c>
      <c r="D366" s="74">
        <v>330</v>
      </c>
      <c r="E366" s="74" t="s">
        <v>798</v>
      </c>
      <c r="H366" s="73">
        <f>IF('Раздел 2'!P35&gt;='Раздел 2'!S35,0,1)</f>
        <v>0</v>
      </c>
    </row>
    <row r="367" spans="1:8" s="73" customFormat="1" x14ac:dyDescent="0.2">
      <c r="A367" s="73">
        <f t="shared" si="5"/>
        <v>609542</v>
      </c>
      <c r="B367" s="74">
        <v>2</v>
      </c>
      <c r="C367" s="74">
        <v>331</v>
      </c>
      <c r="D367" s="74">
        <v>331</v>
      </c>
      <c r="E367" s="74" t="s">
        <v>799</v>
      </c>
      <c r="H367" s="73">
        <f>IF('Раздел 2'!P36&gt;='Раздел 2'!S36,0,1)</f>
        <v>0</v>
      </c>
    </row>
    <row r="368" spans="1:8" s="73" customFormat="1" x14ac:dyDescent="0.2">
      <c r="A368" s="73">
        <f t="shared" si="5"/>
        <v>609542</v>
      </c>
      <c r="B368" s="74">
        <v>2</v>
      </c>
      <c r="C368" s="74">
        <v>332</v>
      </c>
      <c r="D368" s="74">
        <v>332</v>
      </c>
      <c r="E368" s="74" t="s">
        <v>800</v>
      </c>
      <c r="H368" s="73">
        <f>IF('Раздел 2'!P37&gt;='Раздел 2'!S37,0,1)</f>
        <v>0</v>
      </c>
    </row>
    <row r="369" spans="1:8" s="73" customFormat="1" x14ac:dyDescent="0.2">
      <c r="A369" s="73">
        <f t="shared" si="5"/>
        <v>609542</v>
      </c>
      <c r="B369" s="74">
        <v>2</v>
      </c>
      <c r="C369" s="74">
        <v>333</v>
      </c>
      <c r="D369" s="74">
        <v>333</v>
      </c>
      <c r="E369" s="74" t="s">
        <v>801</v>
      </c>
      <c r="H369" s="73">
        <f>IF('Раздел 2'!P38&gt;='Раздел 2'!S38,0,1)</f>
        <v>0</v>
      </c>
    </row>
    <row r="370" spans="1:8" s="73" customFormat="1" x14ac:dyDescent="0.2">
      <c r="A370" s="73">
        <f t="shared" si="5"/>
        <v>609542</v>
      </c>
      <c r="B370" s="74">
        <v>2</v>
      </c>
      <c r="C370" s="74">
        <v>334</v>
      </c>
      <c r="D370" s="74">
        <v>334</v>
      </c>
      <c r="E370" s="74" t="s">
        <v>802</v>
      </c>
      <c r="H370" s="73">
        <f>IF('Раздел 2'!P39&gt;='Раздел 2'!S39,0,1)</f>
        <v>0</v>
      </c>
    </row>
    <row r="371" spans="1:8" s="73" customFormat="1" x14ac:dyDescent="0.2">
      <c r="A371" s="73">
        <f t="shared" si="5"/>
        <v>609542</v>
      </c>
      <c r="B371" s="74">
        <v>2</v>
      </c>
      <c r="C371" s="74">
        <v>335</v>
      </c>
      <c r="D371" s="74">
        <v>335</v>
      </c>
      <c r="E371" s="74" t="s">
        <v>803</v>
      </c>
      <c r="H371" s="73">
        <f>IF('Раздел 2'!P40&gt;='Раздел 2'!S40,0,1)</f>
        <v>0</v>
      </c>
    </row>
    <row r="372" spans="1:8" s="73" customFormat="1" x14ac:dyDescent="0.2">
      <c r="A372" s="73">
        <f t="shared" si="5"/>
        <v>609542</v>
      </c>
      <c r="B372" s="74">
        <v>2</v>
      </c>
      <c r="C372" s="74">
        <v>336</v>
      </c>
      <c r="D372" s="74">
        <v>336</v>
      </c>
      <c r="E372" s="74" t="s">
        <v>804</v>
      </c>
      <c r="H372" s="73">
        <f>IF('Раздел 2'!P41&gt;='Раздел 2'!S41,0,1)</f>
        <v>0</v>
      </c>
    </row>
    <row r="373" spans="1:8" s="73" customFormat="1" x14ac:dyDescent="0.2">
      <c r="A373" s="73">
        <f t="shared" si="5"/>
        <v>609542</v>
      </c>
      <c r="B373" s="74">
        <v>2</v>
      </c>
      <c r="C373" s="74">
        <v>337</v>
      </c>
      <c r="D373" s="74">
        <v>337</v>
      </c>
      <c r="E373" s="74" t="s">
        <v>805</v>
      </c>
      <c r="H373" s="73">
        <f>IF('Раздел 2'!P42&gt;='Раздел 2'!S42,0,1)</f>
        <v>0</v>
      </c>
    </row>
    <row r="374" spans="1:8" s="73" customFormat="1" x14ac:dyDescent="0.2">
      <c r="A374" s="73">
        <f t="shared" si="5"/>
        <v>609542</v>
      </c>
      <c r="B374" s="74">
        <v>2</v>
      </c>
      <c r="C374" s="74">
        <v>338</v>
      </c>
      <c r="D374" s="74">
        <v>338</v>
      </c>
      <c r="E374" s="74" t="s">
        <v>806</v>
      </c>
      <c r="H374" s="73">
        <f>IF('Раздел 2'!P43&gt;='Раздел 2'!S43,0,1)</f>
        <v>0</v>
      </c>
    </row>
    <row r="375" spans="1:8" s="73" customFormat="1" x14ac:dyDescent="0.2">
      <c r="A375" s="73">
        <f t="shared" si="5"/>
        <v>609542</v>
      </c>
      <c r="B375" s="74">
        <v>2</v>
      </c>
      <c r="C375" s="74">
        <v>339</v>
      </c>
      <c r="D375" s="74">
        <v>339</v>
      </c>
      <c r="E375" s="74" t="s">
        <v>807</v>
      </c>
      <c r="H375" s="73">
        <f>IF('Раздел 2'!P44&gt;='Раздел 2'!S44,0,1)</f>
        <v>0</v>
      </c>
    </row>
    <row r="376" spans="1:8" s="73" customFormat="1" x14ac:dyDescent="0.2">
      <c r="A376" s="73">
        <f t="shared" si="5"/>
        <v>609542</v>
      </c>
      <c r="B376" s="74">
        <v>2</v>
      </c>
      <c r="C376" s="74">
        <v>340</v>
      </c>
      <c r="D376" s="74">
        <v>340</v>
      </c>
      <c r="E376" s="74" t="s">
        <v>808</v>
      </c>
      <c r="H376" s="73">
        <f>IF('Раздел 2'!P45&gt;='Раздел 2'!S45,0,1)</f>
        <v>0</v>
      </c>
    </row>
    <row r="377" spans="1:8" s="73" customFormat="1" x14ac:dyDescent="0.2">
      <c r="A377" s="73">
        <f t="shared" si="5"/>
        <v>609542</v>
      </c>
      <c r="B377" s="74">
        <v>2</v>
      </c>
      <c r="C377" s="74">
        <v>341</v>
      </c>
      <c r="D377" s="74">
        <v>341</v>
      </c>
      <c r="E377" s="74" t="s">
        <v>809</v>
      </c>
      <c r="H377" s="73">
        <f>IF('Раздел 2'!P47&gt;='Раздел 2'!S47,0,1)</f>
        <v>0</v>
      </c>
    </row>
    <row r="378" spans="1:8" s="73" customFormat="1" x14ac:dyDescent="0.2">
      <c r="A378" s="73">
        <f t="shared" si="5"/>
        <v>609542</v>
      </c>
      <c r="B378" s="74">
        <v>2</v>
      </c>
      <c r="C378" s="74">
        <v>342</v>
      </c>
      <c r="D378" s="74">
        <v>342</v>
      </c>
      <c r="E378" s="74" t="s">
        <v>1059</v>
      </c>
      <c r="H378" s="73">
        <f>IF('Раздел 2'!P49&gt;='Раздел 2'!S49,0,1)</f>
        <v>0</v>
      </c>
    </row>
    <row r="379" spans="1:8" s="73" customFormat="1" x14ac:dyDescent="0.2">
      <c r="A379" s="73">
        <f t="shared" si="5"/>
        <v>609542</v>
      </c>
      <c r="B379" s="74">
        <v>2</v>
      </c>
      <c r="C379" s="74">
        <v>343</v>
      </c>
      <c r="D379" s="74">
        <v>343</v>
      </c>
      <c r="E379" s="74" t="s">
        <v>571</v>
      </c>
      <c r="H379" s="73">
        <f>IF('Раздел 2'!P52&gt;='Раздел 2'!S52,0,1)</f>
        <v>0</v>
      </c>
    </row>
    <row r="380" spans="1:8" s="73" customFormat="1" x14ac:dyDescent="0.2">
      <c r="A380" s="73">
        <f t="shared" si="5"/>
        <v>609542</v>
      </c>
      <c r="B380" s="74">
        <v>2</v>
      </c>
      <c r="C380" s="74">
        <v>344</v>
      </c>
      <c r="D380" s="74">
        <v>344</v>
      </c>
      <c r="E380" s="74" t="s">
        <v>572</v>
      </c>
      <c r="H380" s="73">
        <f>IF('Раздел 2'!P56&gt;='Раздел 2'!S56,0,1)</f>
        <v>0</v>
      </c>
    </row>
    <row r="381" spans="1:8" s="73" customFormat="1" x14ac:dyDescent="0.2">
      <c r="A381" s="73">
        <f t="shared" si="5"/>
        <v>609542</v>
      </c>
      <c r="B381" s="74">
        <v>2</v>
      </c>
      <c r="C381" s="74">
        <v>345</v>
      </c>
      <c r="D381" s="74">
        <v>345</v>
      </c>
      <c r="E381" s="74" t="s">
        <v>1060</v>
      </c>
      <c r="H381" s="73">
        <f>IF('Раздел 2'!P57&gt;='Раздел 2'!S57,0,1)</f>
        <v>0</v>
      </c>
    </row>
    <row r="382" spans="1:8" s="73" customFormat="1" x14ac:dyDescent="0.2">
      <c r="A382" s="73">
        <f t="shared" si="5"/>
        <v>609542</v>
      </c>
      <c r="B382" s="74">
        <v>2</v>
      </c>
      <c r="C382" s="74">
        <v>346</v>
      </c>
      <c r="D382" s="74">
        <v>346</v>
      </c>
      <c r="E382" s="74" t="s">
        <v>1061</v>
      </c>
      <c r="H382" s="73">
        <f>IF('Раздел 2'!P59&gt;='Раздел 2'!S59,0,1)</f>
        <v>0</v>
      </c>
    </row>
    <row r="383" spans="1:8" s="73" customFormat="1" x14ac:dyDescent="0.2">
      <c r="A383" s="73">
        <f t="shared" si="5"/>
        <v>609542</v>
      </c>
      <c r="B383" s="74">
        <v>2</v>
      </c>
      <c r="C383" s="74">
        <v>347</v>
      </c>
      <c r="D383" s="74">
        <v>347</v>
      </c>
      <c r="E383" s="74" t="s">
        <v>42</v>
      </c>
      <c r="H383" s="73">
        <f>IF('Раздел 2'!P60&gt;='Раздел 2'!S60,0,1)</f>
        <v>0</v>
      </c>
    </row>
    <row r="384" spans="1:8" s="73" customFormat="1" x14ac:dyDescent="0.2">
      <c r="A384" s="73">
        <f t="shared" si="5"/>
        <v>609542</v>
      </c>
      <c r="B384" s="74">
        <v>2</v>
      </c>
      <c r="C384" s="74">
        <v>348</v>
      </c>
      <c r="D384" s="74">
        <v>348</v>
      </c>
      <c r="E384" s="74" t="s">
        <v>37</v>
      </c>
      <c r="H384" s="73">
        <f>IF('Раздел 2'!P61&gt;='Раздел 2'!S61,0,1)</f>
        <v>0</v>
      </c>
    </row>
    <row r="385" spans="1:8" s="73" customFormat="1" x14ac:dyDescent="0.2">
      <c r="A385" s="73">
        <f t="shared" si="5"/>
        <v>609542</v>
      </c>
      <c r="B385" s="74">
        <v>2</v>
      </c>
      <c r="C385" s="74">
        <v>349</v>
      </c>
      <c r="D385" s="74">
        <v>349</v>
      </c>
      <c r="E385" s="74" t="s">
        <v>651</v>
      </c>
      <c r="H385" s="73">
        <f>IF('Раздел 2'!P21&gt;='Раздел 2'!T21,0,1)</f>
        <v>0</v>
      </c>
    </row>
    <row r="386" spans="1:8" s="73" customFormat="1" x14ac:dyDescent="0.2">
      <c r="A386" s="73">
        <f t="shared" si="5"/>
        <v>609542</v>
      </c>
      <c r="B386" s="74">
        <v>2</v>
      </c>
      <c r="C386" s="74">
        <v>350</v>
      </c>
      <c r="D386" s="74">
        <v>350</v>
      </c>
      <c r="E386" s="74" t="s">
        <v>652</v>
      </c>
      <c r="H386" s="73">
        <f>IF('Раздел 2'!P22&gt;='Раздел 2'!T22,0,1)</f>
        <v>0</v>
      </c>
    </row>
    <row r="387" spans="1:8" s="73" customFormat="1" x14ac:dyDescent="0.2">
      <c r="A387" s="73">
        <f t="shared" ref="A387:A450" si="6">P_3</f>
        <v>609542</v>
      </c>
      <c r="B387" s="74">
        <v>2</v>
      </c>
      <c r="C387" s="74">
        <v>351</v>
      </c>
      <c r="D387" s="74">
        <v>351</v>
      </c>
      <c r="E387" s="74" t="s">
        <v>653</v>
      </c>
      <c r="H387" s="73">
        <f>IF('Раздел 2'!P23&gt;='Раздел 2'!T23,0,1)</f>
        <v>0</v>
      </c>
    </row>
    <row r="388" spans="1:8" s="73" customFormat="1" x14ac:dyDescent="0.2">
      <c r="A388" s="73">
        <f t="shared" si="6"/>
        <v>609542</v>
      </c>
      <c r="B388" s="74">
        <v>2</v>
      </c>
      <c r="C388" s="74">
        <v>352</v>
      </c>
      <c r="D388" s="74">
        <v>352</v>
      </c>
      <c r="E388" s="74" t="s">
        <v>654</v>
      </c>
      <c r="H388" s="73">
        <f>IF('Раздел 2'!P27&gt;='Раздел 2'!T27,0,1)</f>
        <v>0</v>
      </c>
    </row>
    <row r="389" spans="1:8" s="73" customFormat="1" x14ac:dyDescent="0.2">
      <c r="A389" s="73">
        <f t="shared" si="6"/>
        <v>609542</v>
      </c>
      <c r="B389" s="74">
        <v>2</v>
      </c>
      <c r="C389" s="74">
        <v>353</v>
      </c>
      <c r="D389" s="74">
        <v>353</v>
      </c>
      <c r="E389" s="74" t="s">
        <v>655</v>
      </c>
      <c r="H389" s="73">
        <f>IF('Раздел 2'!P28&gt;='Раздел 2'!T28,0,1)</f>
        <v>0</v>
      </c>
    </row>
    <row r="390" spans="1:8" s="73" customFormat="1" x14ac:dyDescent="0.2">
      <c r="A390" s="73">
        <f t="shared" si="6"/>
        <v>609542</v>
      </c>
      <c r="B390" s="74">
        <v>2</v>
      </c>
      <c r="C390" s="74">
        <v>354</v>
      </c>
      <c r="D390" s="74">
        <v>354</v>
      </c>
      <c r="E390" s="74" t="s">
        <v>656</v>
      </c>
      <c r="H390" s="73">
        <f>IF('Раздел 2'!P29&gt;='Раздел 2'!T29,0,1)</f>
        <v>0</v>
      </c>
    </row>
    <row r="391" spans="1:8" s="73" customFormat="1" x14ac:dyDescent="0.2">
      <c r="A391" s="73">
        <f t="shared" si="6"/>
        <v>609542</v>
      </c>
      <c r="B391" s="74">
        <v>2</v>
      </c>
      <c r="C391" s="74">
        <v>355</v>
      </c>
      <c r="D391" s="74">
        <v>355</v>
      </c>
      <c r="E391" s="74" t="s">
        <v>657</v>
      </c>
      <c r="H391" s="73">
        <f>IF('Раздел 2'!P32&gt;='Раздел 2'!T32,0,1)</f>
        <v>0</v>
      </c>
    </row>
    <row r="392" spans="1:8" s="73" customFormat="1" x14ac:dyDescent="0.2">
      <c r="A392" s="73">
        <f t="shared" si="6"/>
        <v>609542</v>
      </c>
      <c r="B392" s="74">
        <v>2</v>
      </c>
      <c r="C392" s="74">
        <v>356</v>
      </c>
      <c r="D392" s="74">
        <v>356</v>
      </c>
      <c r="E392" s="74" t="s">
        <v>658</v>
      </c>
      <c r="H392" s="73">
        <f>IF('Раздел 2'!P33&gt;='Раздел 2'!T33,0,1)</f>
        <v>0</v>
      </c>
    </row>
    <row r="393" spans="1:8" s="73" customFormat="1" x14ac:dyDescent="0.2">
      <c r="A393" s="73">
        <f t="shared" si="6"/>
        <v>609542</v>
      </c>
      <c r="B393" s="74">
        <v>2</v>
      </c>
      <c r="C393" s="74">
        <v>357</v>
      </c>
      <c r="D393" s="74">
        <v>357</v>
      </c>
      <c r="E393" s="74" t="s">
        <v>659</v>
      </c>
      <c r="H393" s="73">
        <f>IF('Раздел 2'!P34&gt;='Раздел 2'!T34,0,1)</f>
        <v>0</v>
      </c>
    </row>
    <row r="394" spans="1:8" s="73" customFormat="1" x14ac:dyDescent="0.2">
      <c r="A394" s="73">
        <f t="shared" si="6"/>
        <v>609542</v>
      </c>
      <c r="B394" s="74">
        <v>2</v>
      </c>
      <c r="C394" s="74">
        <v>358</v>
      </c>
      <c r="D394" s="74">
        <v>358</v>
      </c>
      <c r="E394" s="74" t="s">
        <v>660</v>
      </c>
      <c r="H394" s="73">
        <f>IF('Раздел 2'!P35&gt;='Раздел 2'!T35,0,1)</f>
        <v>0</v>
      </c>
    </row>
    <row r="395" spans="1:8" s="73" customFormat="1" x14ac:dyDescent="0.2">
      <c r="A395" s="73">
        <f t="shared" si="6"/>
        <v>609542</v>
      </c>
      <c r="B395" s="74">
        <v>2</v>
      </c>
      <c r="C395" s="74">
        <v>359</v>
      </c>
      <c r="D395" s="74">
        <v>359</v>
      </c>
      <c r="E395" s="74" t="s">
        <v>661</v>
      </c>
      <c r="H395" s="73">
        <f>IF('Раздел 2'!P36&gt;='Раздел 2'!T36,0,1)</f>
        <v>0</v>
      </c>
    </row>
    <row r="396" spans="1:8" s="73" customFormat="1" x14ac:dyDescent="0.2">
      <c r="A396" s="73">
        <f t="shared" si="6"/>
        <v>609542</v>
      </c>
      <c r="B396" s="74">
        <v>2</v>
      </c>
      <c r="C396" s="74">
        <v>360</v>
      </c>
      <c r="D396" s="74">
        <v>360</v>
      </c>
      <c r="E396" s="74" t="s">
        <v>662</v>
      </c>
      <c r="H396" s="73">
        <f>IF('Раздел 2'!P37&gt;='Раздел 2'!T37,0,1)</f>
        <v>0</v>
      </c>
    </row>
    <row r="397" spans="1:8" s="73" customFormat="1" x14ac:dyDescent="0.2">
      <c r="A397" s="73">
        <f t="shared" si="6"/>
        <v>609542</v>
      </c>
      <c r="B397" s="74">
        <v>2</v>
      </c>
      <c r="C397" s="74">
        <v>361</v>
      </c>
      <c r="D397" s="74">
        <v>361</v>
      </c>
      <c r="E397" s="74" t="s">
        <v>663</v>
      </c>
      <c r="H397" s="73">
        <f>IF('Раздел 2'!P38&gt;='Раздел 2'!T38,0,1)</f>
        <v>0</v>
      </c>
    </row>
    <row r="398" spans="1:8" s="73" customFormat="1" x14ac:dyDescent="0.2">
      <c r="A398" s="73">
        <f t="shared" si="6"/>
        <v>609542</v>
      </c>
      <c r="B398" s="74">
        <v>2</v>
      </c>
      <c r="C398" s="74">
        <v>362</v>
      </c>
      <c r="D398" s="74">
        <v>362</v>
      </c>
      <c r="E398" s="74" t="s">
        <v>664</v>
      </c>
      <c r="H398" s="73">
        <f>IF('Раздел 2'!P39&gt;='Раздел 2'!T39,0,1)</f>
        <v>0</v>
      </c>
    </row>
    <row r="399" spans="1:8" s="73" customFormat="1" x14ac:dyDescent="0.2">
      <c r="A399" s="73">
        <f t="shared" si="6"/>
        <v>609542</v>
      </c>
      <c r="B399" s="74">
        <v>2</v>
      </c>
      <c r="C399" s="74">
        <v>363</v>
      </c>
      <c r="D399" s="74">
        <v>363</v>
      </c>
      <c r="E399" s="74" t="s">
        <v>665</v>
      </c>
      <c r="H399" s="73">
        <f>IF('Раздел 2'!P40&gt;='Раздел 2'!T40,0,1)</f>
        <v>0</v>
      </c>
    </row>
    <row r="400" spans="1:8" s="73" customFormat="1" x14ac:dyDescent="0.2">
      <c r="A400" s="73">
        <f t="shared" si="6"/>
        <v>609542</v>
      </c>
      <c r="B400" s="74">
        <v>2</v>
      </c>
      <c r="C400" s="74">
        <v>364</v>
      </c>
      <c r="D400" s="74">
        <v>364</v>
      </c>
      <c r="E400" s="74" t="s">
        <v>666</v>
      </c>
      <c r="H400" s="73">
        <f>IF('Раздел 2'!P41&gt;='Раздел 2'!T41,0,1)</f>
        <v>0</v>
      </c>
    </row>
    <row r="401" spans="1:8" s="73" customFormat="1" x14ac:dyDescent="0.2">
      <c r="A401" s="73">
        <f t="shared" si="6"/>
        <v>609542</v>
      </c>
      <c r="B401" s="74">
        <v>2</v>
      </c>
      <c r="C401" s="74">
        <v>365</v>
      </c>
      <c r="D401" s="74">
        <v>365</v>
      </c>
      <c r="E401" s="74" t="s">
        <v>667</v>
      </c>
      <c r="H401" s="73">
        <f>IF('Раздел 2'!P42&gt;='Раздел 2'!T42,0,1)</f>
        <v>0</v>
      </c>
    </row>
    <row r="402" spans="1:8" s="73" customFormat="1" x14ac:dyDescent="0.2">
      <c r="A402" s="73">
        <f t="shared" si="6"/>
        <v>609542</v>
      </c>
      <c r="B402" s="74">
        <v>2</v>
      </c>
      <c r="C402" s="74">
        <v>366</v>
      </c>
      <c r="D402" s="74">
        <v>366</v>
      </c>
      <c r="E402" s="74" t="s">
        <v>668</v>
      </c>
      <c r="H402" s="73">
        <f>IF('Раздел 2'!P43&gt;='Раздел 2'!T43,0,1)</f>
        <v>0</v>
      </c>
    </row>
    <row r="403" spans="1:8" s="73" customFormat="1" x14ac:dyDescent="0.2">
      <c r="A403" s="73">
        <f t="shared" si="6"/>
        <v>609542</v>
      </c>
      <c r="B403" s="74">
        <v>2</v>
      </c>
      <c r="C403" s="74">
        <v>367</v>
      </c>
      <c r="D403" s="74">
        <v>367</v>
      </c>
      <c r="E403" s="74" t="s">
        <v>669</v>
      </c>
      <c r="H403" s="73">
        <f>IF('Раздел 2'!P44&gt;='Раздел 2'!T44,0,1)</f>
        <v>0</v>
      </c>
    </row>
    <row r="404" spans="1:8" s="73" customFormat="1" x14ac:dyDescent="0.2">
      <c r="A404" s="73">
        <f t="shared" si="6"/>
        <v>609542</v>
      </c>
      <c r="B404" s="74">
        <v>2</v>
      </c>
      <c r="C404" s="74">
        <v>368</v>
      </c>
      <c r="D404" s="74">
        <v>368</v>
      </c>
      <c r="E404" s="74" t="s">
        <v>670</v>
      </c>
      <c r="H404" s="73">
        <f>IF('Раздел 2'!P45&gt;='Раздел 2'!T45,0,1)</f>
        <v>0</v>
      </c>
    </row>
    <row r="405" spans="1:8" s="73" customFormat="1" x14ac:dyDescent="0.2">
      <c r="A405" s="73">
        <f t="shared" si="6"/>
        <v>609542</v>
      </c>
      <c r="B405" s="74">
        <v>2</v>
      </c>
      <c r="C405" s="74">
        <v>369</v>
      </c>
      <c r="D405" s="74">
        <v>369</v>
      </c>
      <c r="E405" s="74" t="s">
        <v>671</v>
      </c>
      <c r="H405" s="73">
        <f>IF('Раздел 2'!P47&gt;='Раздел 2'!T47,0,1)</f>
        <v>0</v>
      </c>
    </row>
    <row r="406" spans="1:8" s="73" customFormat="1" x14ac:dyDescent="0.2">
      <c r="A406" s="73">
        <f t="shared" si="6"/>
        <v>609542</v>
      </c>
      <c r="B406" s="74">
        <v>2</v>
      </c>
      <c r="C406" s="74">
        <v>370</v>
      </c>
      <c r="D406" s="74">
        <v>370</v>
      </c>
      <c r="E406" s="74" t="s">
        <v>1062</v>
      </c>
      <c r="H406" s="73">
        <f>IF('Раздел 2'!P49&gt;='Раздел 2'!T49,0,1)</f>
        <v>0</v>
      </c>
    </row>
    <row r="407" spans="1:8" s="73" customFormat="1" x14ac:dyDescent="0.2">
      <c r="A407" s="73">
        <f t="shared" si="6"/>
        <v>609542</v>
      </c>
      <c r="B407" s="74">
        <v>2</v>
      </c>
      <c r="C407" s="74">
        <v>371</v>
      </c>
      <c r="D407" s="74">
        <v>371</v>
      </c>
      <c r="E407" s="74" t="s">
        <v>573</v>
      </c>
      <c r="H407" s="73">
        <f>IF('Раздел 2'!P52&gt;='Раздел 2'!T52,0,1)</f>
        <v>0</v>
      </c>
    </row>
    <row r="408" spans="1:8" s="73" customFormat="1" x14ac:dyDescent="0.2">
      <c r="A408" s="73">
        <f t="shared" si="6"/>
        <v>609542</v>
      </c>
      <c r="B408" s="74">
        <v>2</v>
      </c>
      <c r="C408" s="74">
        <v>372</v>
      </c>
      <c r="D408" s="74">
        <v>372</v>
      </c>
      <c r="E408" s="74" t="s">
        <v>574</v>
      </c>
      <c r="H408" s="73">
        <f>IF('Раздел 2'!P56&gt;='Раздел 2'!T56,0,1)</f>
        <v>0</v>
      </c>
    </row>
    <row r="409" spans="1:8" s="73" customFormat="1" x14ac:dyDescent="0.2">
      <c r="A409" s="73">
        <f t="shared" si="6"/>
        <v>609542</v>
      </c>
      <c r="B409" s="74">
        <v>2</v>
      </c>
      <c r="C409" s="74">
        <v>373</v>
      </c>
      <c r="D409" s="74">
        <v>373</v>
      </c>
      <c r="E409" s="74" t="s">
        <v>1063</v>
      </c>
      <c r="H409" s="73">
        <f>IF('Раздел 2'!P57&gt;='Раздел 2'!T57,0,1)</f>
        <v>0</v>
      </c>
    </row>
    <row r="410" spans="1:8" s="73" customFormat="1" x14ac:dyDescent="0.2">
      <c r="A410" s="73">
        <f t="shared" si="6"/>
        <v>609542</v>
      </c>
      <c r="B410" s="74">
        <v>2</v>
      </c>
      <c r="C410" s="74">
        <v>374</v>
      </c>
      <c r="D410" s="74">
        <v>374</v>
      </c>
      <c r="E410" s="74" t="s">
        <v>1064</v>
      </c>
      <c r="H410" s="73">
        <f>IF('Раздел 2'!P59&gt;='Раздел 2'!T59,0,1)</f>
        <v>0</v>
      </c>
    </row>
    <row r="411" spans="1:8" s="73" customFormat="1" x14ac:dyDescent="0.2">
      <c r="A411" s="73">
        <f t="shared" si="6"/>
        <v>609542</v>
      </c>
      <c r="B411" s="74">
        <v>2</v>
      </c>
      <c r="C411" s="74">
        <v>375</v>
      </c>
      <c r="D411" s="74">
        <v>375</v>
      </c>
      <c r="E411" s="74" t="s">
        <v>43</v>
      </c>
      <c r="H411" s="73">
        <f>IF('Раздел 2'!P60&gt;='Раздел 2'!T60,0,1)</f>
        <v>0</v>
      </c>
    </row>
    <row r="412" spans="1:8" s="73" customFormat="1" x14ac:dyDescent="0.2">
      <c r="A412" s="73">
        <f t="shared" si="6"/>
        <v>609542</v>
      </c>
      <c r="B412" s="74">
        <v>2</v>
      </c>
      <c r="C412" s="74">
        <v>376</v>
      </c>
      <c r="D412" s="74">
        <v>376</v>
      </c>
      <c r="E412" s="74" t="s">
        <v>38</v>
      </c>
      <c r="H412" s="73">
        <f>IF('Раздел 2'!P61&gt;='Раздел 2'!T61,0,1)</f>
        <v>0</v>
      </c>
    </row>
    <row r="413" spans="1:8" s="73" customFormat="1" x14ac:dyDescent="0.2">
      <c r="A413" s="73">
        <f t="shared" si="6"/>
        <v>609542</v>
      </c>
      <c r="B413" s="74">
        <v>2</v>
      </c>
      <c r="C413" s="74">
        <v>377</v>
      </c>
      <c r="D413" s="74">
        <v>377</v>
      </c>
      <c r="E413" s="74" t="s">
        <v>105</v>
      </c>
      <c r="H413" s="73">
        <f>IF('Раздел 2'!P21&gt;='Раздел 2'!U21,0,1)</f>
        <v>0</v>
      </c>
    </row>
    <row r="414" spans="1:8" s="73" customFormat="1" x14ac:dyDescent="0.2">
      <c r="A414" s="73">
        <f t="shared" si="6"/>
        <v>609542</v>
      </c>
      <c r="B414" s="74">
        <v>2</v>
      </c>
      <c r="C414" s="74">
        <v>378</v>
      </c>
      <c r="D414" s="74">
        <v>378</v>
      </c>
      <c r="E414" s="74" t="s">
        <v>106</v>
      </c>
      <c r="H414" s="73">
        <f>IF('Раздел 2'!P22&gt;='Раздел 2'!U22,0,1)</f>
        <v>0</v>
      </c>
    </row>
    <row r="415" spans="1:8" s="73" customFormat="1" x14ac:dyDescent="0.2">
      <c r="A415" s="73">
        <f t="shared" si="6"/>
        <v>609542</v>
      </c>
      <c r="B415" s="74">
        <v>2</v>
      </c>
      <c r="C415" s="74">
        <v>379</v>
      </c>
      <c r="D415" s="74">
        <v>379</v>
      </c>
      <c r="E415" s="74" t="s">
        <v>107</v>
      </c>
      <c r="H415" s="73">
        <f>IF('Раздел 2'!P23&gt;='Раздел 2'!U23,0,1)</f>
        <v>0</v>
      </c>
    </row>
    <row r="416" spans="1:8" s="73" customFormat="1" x14ac:dyDescent="0.2">
      <c r="A416" s="73">
        <f t="shared" si="6"/>
        <v>609542</v>
      </c>
      <c r="B416" s="74">
        <v>2</v>
      </c>
      <c r="C416" s="74">
        <v>380</v>
      </c>
      <c r="D416" s="74">
        <v>380</v>
      </c>
      <c r="E416" s="74" t="s">
        <v>844</v>
      </c>
      <c r="H416" s="73">
        <f>IF('Раздел 2'!P27&gt;='Раздел 2'!U27,0,1)</f>
        <v>0</v>
      </c>
    </row>
    <row r="417" spans="1:8" s="73" customFormat="1" x14ac:dyDescent="0.2">
      <c r="A417" s="73">
        <f t="shared" si="6"/>
        <v>609542</v>
      </c>
      <c r="B417" s="74">
        <v>2</v>
      </c>
      <c r="C417" s="74">
        <v>381</v>
      </c>
      <c r="D417" s="74">
        <v>381</v>
      </c>
      <c r="E417" s="74" t="s">
        <v>845</v>
      </c>
      <c r="H417" s="73">
        <f>IF('Раздел 2'!P28&gt;='Раздел 2'!U28,0,1)</f>
        <v>0</v>
      </c>
    </row>
    <row r="418" spans="1:8" s="73" customFormat="1" x14ac:dyDescent="0.2">
      <c r="A418" s="73">
        <f t="shared" si="6"/>
        <v>609542</v>
      </c>
      <c r="B418" s="74">
        <v>2</v>
      </c>
      <c r="C418" s="74">
        <v>382</v>
      </c>
      <c r="D418" s="74">
        <v>382</v>
      </c>
      <c r="E418" s="74" t="s">
        <v>846</v>
      </c>
      <c r="H418" s="73">
        <f>IF('Раздел 2'!P29&gt;='Раздел 2'!U29,0,1)</f>
        <v>0</v>
      </c>
    </row>
    <row r="419" spans="1:8" s="73" customFormat="1" x14ac:dyDescent="0.2">
      <c r="A419" s="73">
        <f t="shared" si="6"/>
        <v>609542</v>
      </c>
      <c r="B419" s="74">
        <v>2</v>
      </c>
      <c r="C419" s="74">
        <v>383</v>
      </c>
      <c r="D419" s="74">
        <v>383</v>
      </c>
      <c r="E419" s="74" t="s">
        <v>847</v>
      </c>
      <c r="H419" s="73">
        <f>IF('Раздел 2'!P32&gt;='Раздел 2'!U32,0,1)</f>
        <v>0</v>
      </c>
    </row>
    <row r="420" spans="1:8" s="73" customFormat="1" x14ac:dyDescent="0.2">
      <c r="A420" s="73">
        <f t="shared" si="6"/>
        <v>609542</v>
      </c>
      <c r="B420" s="74">
        <v>2</v>
      </c>
      <c r="C420" s="74">
        <v>384</v>
      </c>
      <c r="D420" s="74">
        <v>384</v>
      </c>
      <c r="E420" s="74" t="s">
        <v>848</v>
      </c>
      <c r="H420" s="73">
        <f>IF('Раздел 2'!P33&gt;='Раздел 2'!U33,0,1)</f>
        <v>0</v>
      </c>
    </row>
    <row r="421" spans="1:8" s="73" customFormat="1" x14ac:dyDescent="0.2">
      <c r="A421" s="73">
        <f t="shared" si="6"/>
        <v>609542</v>
      </c>
      <c r="B421" s="74">
        <v>2</v>
      </c>
      <c r="C421" s="74">
        <v>385</v>
      </c>
      <c r="D421" s="74">
        <v>385</v>
      </c>
      <c r="E421" s="74" t="s">
        <v>849</v>
      </c>
      <c r="H421" s="73">
        <f>IF('Раздел 2'!P34&gt;='Раздел 2'!U34,0,1)</f>
        <v>0</v>
      </c>
    </row>
    <row r="422" spans="1:8" s="73" customFormat="1" x14ac:dyDescent="0.2">
      <c r="A422" s="73">
        <f t="shared" si="6"/>
        <v>609542</v>
      </c>
      <c r="B422" s="74">
        <v>2</v>
      </c>
      <c r="C422" s="74">
        <v>386</v>
      </c>
      <c r="D422" s="74">
        <v>386</v>
      </c>
      <c r="E422" s="74" t="s">
        <v>850</v>
      </c>
      <c r="H422" s="73">
        <f>IF('Раздел 2'!P35&gt;='Раздел 2'!U35,0,1)</f>
        <v>0</v>
      </c>
    </row>
    <row r="423" spans="1:8" s="73" customFormat="1" x14ac:dyDescent="0.2">
      <c r="A423" s="73">
        <f t="shared" si="6"/>
        <v>609542</v>
      </c>
      <c r="B423" s="74">
        <v>2</v>
      </c>
      <c r="C423" s="74">
        <v>387</v>
      </c>
      <c r="D423" s="74">
        <v>387</v>
      </c>
      <c r="E423" s="74" t="s">
        <v>851</v>
      </c>
      <c r="H423" s="73">
        <f>IF('Раздел 2'!P36&gt;='Раздел 2'!U36,0,1)</f>
        <v>0</v>
      </c>
    </row>
    <row r="424" spans="1:8" s="73" customFormat="1" x14ac:dyDescent="0.2">
      <c r="A424" s="73">
        <f t="shared" si="6"/>
        <v>609542</v>
      </c>
      <c r="B424" s="74">
        <v>2</v>
      </c>
      <c r="C424" s="74">
        <v>388</v>
      </c>
      <c r="D424" s="74">
        <v>388</v>
      </c>
      <c r="E424" s="74" t="s">
        <v>852</v>
      </c>
      <c r="H424" s="73">
        <f>IF('Раздел 2'!P37&gt;='Раздел 2'!U37,0,1)</f>
        <v>0</v>
      </c>
    </row>
    <row r="425" spans="1:8" s="73" customFormat="1" x14ac:dyDescent="0.2">
      <c r="A425" s="73">
        <f t="shared" si="6"/>
        <v>609542</v>
      </c>
      <c r="B425" s="74">
        <v>2</v>
      </c>
      <c r="C425" s="74">
        <v>389</v>
      </c>
      <c r="D425" s="74">
        <v>389</v>
      </c>
      <c r="E425" s="74" t="s">
        <v>853</v>
      </c>
      <c r="H425" s="73">
        <f>IF('Раздел 2'!P38&gt;='Раздел 2'!U38,0,1)</f>
        <v>0</v>
      </c>
    </row>
    <row r="426" spans="1:8" s="73" customFormat="1" x14ac:dyDescent="0.2">
      <c r="A426" s="73">
        <f t="shared" si="6"/>
        <v>609542</v>
      </c>
      <c r="B426" s="74">
        <v>2</v>
      </c>
      <c r="C426" s="74">
        <v>390</v>
      </c>
      <c r="D426" s="74">
        <v>390</v>
      </c>
      <c r="E426" s="74" t="s">
        <v>854</v>
      </c>
      <c r="H426" s="73">
        <f>IF('Раздел 2'!P39&gt;='Раздел 2'!U39,0,1)</f>
        <v>0</v>
      </c>
    </row>
    <row r="427" spans="1:8" s="73" customFormat="1" x14ac:dyDescent="0.2">
      <c r="A427" s="73">
        <f t="shared" si="6"/>
        <v>609542</v>
      </c>
      <c r="B427" s="74">
        <v>2</v>
      </c>
      <c r="C427" s="74">
        <v>391</v>
      </c>
      <c r="D427" s="74">
        <v>391</v>
      </c>
      <c r="E427" s="74" t="s">
        <v>855</v>
      </c>
      <c r="H427" s="73">
        <f>IF('Раздел 2'!P40&gt;='Раздел 2'!U40,0,1)</f>
        <v>0</v>
      </c>
    </row>
    <row r="428" spans="1:8" s="73" customFormat="1" x14ac:dyDescent="0.2">
      <c r="A428" s="73">
        <f t="shared" si="6"/>
        <v>609542</v>
      </c>
      <c r="B428" s="74">
        <v>2</v>
      </c>
      <c r="C428" s="74">
        <v>392</v>
      </c>
      <c r="D428" s="74">
        <v>392</v>
      </c>
      <c r="E428" s="74" t="s">
        <v>856</v>
      </c>
      <c r="H428" s="73">
        <f>IF('Раздел 2'!P41&gt;='Раздел 2'!U41,0,1)</f>
        <v>0</v>
      </c>
    </row>
    <row r="429" spans="1:8" s="73" customFormat="1" x14ac:dyDescent="0.2">
      <c r="A429" s="73">
        <f t="shared" si="6"/>
        <v>609542</v>
      </c>
      <c r="B429" s="74">
        <v>2</v>
      </c>
      <c r="C429" s="74">
        <v>393</v>
      </c>
      <c r="D429" s="74">
        <v>393</v>
      </c>
      <c r="E429" s="74" t="s">
        <v>857</v>
      </c>
      <c r="H429" s="73">
        <f>IF('Раздел 2'!P42&gt;='Раздел 2'!U42,0,1)</f>
        <v>0</v>
      </c>
    </row>
    <row r="430" spans="1:8" s="73" customFormat="1" x14ac:dyDescent="0.2">
      <c r="A430" s="73">
        <f t="shared" si="6"/>
        <v>609542</v>
      </c>
      <c r="B430" s="74">
        <v>2</v>
      </c>
      <c r="C430" s="74">
        <v>394</v>
      </c>
      <c r="D430" s="74">
        <v>394</v>
      </c>
      <c r="E430" s="74" t="s">
        <v>858</v>
      </c>
      <c r="H430" s="73">
        <f>IF('Раздел 2'!P43&gt;='Раздел 2'!U43,0,1)</f>
        <v>0</v>
      </c>
    </row>
    <row r="431" spans="1:8" s="73" customFormat="1" x14ac:dyDescent="0.2">
      <c r="A431" s="73">
        <f t="shared" si="6"/>
        <v>609542</v>
      </c>
      <c r="B431" s="74">
        <v>2</v>
      </c>
      <c r="C431" s="74">
        <v>395</v>
      </c>
      <c r="D431" s="74">
        <v>395</v>
      </c>
      <c r="E431" s="74" t="s">
        <v>859</v>
      </c>
      <c r="H431" s="73">
        <f>IF('Раздел 2'!P44&gt;='Раздел 2'!U44,0,1)</f>
        <v>0</v>
      </c>
    </row>
    <row r="432" spans="1:8" s="73" customFormat="1" x14ac:dyDescent="0.2">
      <c r="A432" s="73">
        <f t="shared" si="6"/>
        <v>609542</v>
      </c>
      <c r="B432" s="74">
        <v>2</v>
      </c>
      <c r="C432" s="74">
        <v>396</v>
      </c>
      <c r="D432" s="74">
        <v>396</v>
      </c>
      <c r="E432" s="74" t="s">
        <v>860</v>
      </c>
      <c r="H432" s="73">
        <f>IF('Раздел 2'!P45&gt;='Раздел 2'!U45,0,1)</f>
        <v>0</v>
      </c>
    </row>
    <row r="433" spans="1:8" s="73" customFormat="1" x14ac:dyDescent="0.2">
      <c r="A433" s="73">
        <f t="shared" si="6"/>
        <v>609542</v>
      </c>
      <c r="B433" s="74">
        <v>2</v>
      </c>
      <c r="C433" s="74">
        <v>397</v>
      </c>
      <c r="D433" s="74">
        <v>397</v>
      </c>
      <c r="E433" s="74" t="s">
        <v>861</v>
      </c>
      <c r="H433" s="73">
        <f>IF('Раздел 2'!P47&gt;='Раздел 2'!U47,0,1)</f>
        <v>0</v>
      </c>
    </row>
    <row r="434" spans="1:8" s="73" customFormat="1" x14ac:dyDescent="0.2">
      <c r="A434" s="73">
        <f t="shared" si="6"/>
        <v>609542</v>
      </c>
      <c r="B434" s="74">
        <v>2</v>
      </c>
      <c r="C434" s="74">
        <v>398</v>
      </c>
      <c r="D434" s="74">
        <v>398</v>
      </c>
      <c r="E434" s="74" t="s">
        <v>862</v>
      </c>
      <c r="H434" s="73">
        <f>IF('Раздел 2'!P49&gt;='Раздел 2'!U49,0,1)</f>
        <v>0</v>
      </c>
    </row>
    <row r="435" spans="1:8" s="73" customFormat="1" x14ac:dyDescent="0.2">
      <c r="A435" s="73">
        <f t="shared" si="6"/>
        <v>609542</v>
      </c>
      <c r="B435" s="74">
        <v>2</v>
      </c>
      <c r="C435" s="74">
        <v>399</v>
      </c>
      <c r="D435" s="74">
        <v>399</v>
      </c>
      <c r="E435" s="74" t="s">
        <v>863</v>
      </c>
      <c r="H435" s="73">
        <f>IF('Раздел 2'!P52&gt;='Раздел 2'!U52,0,1)</f>
        <v>0</v>
      </c>
    </row>
    <row r="436" spans="1:8" s="73" customFormat="1" x14ac:dyDescent="0.2">
      <c r="A436" s="73">
        <f t="shared" si="6"/>
        <v>609542</v>
      </c>
      <c r="B436" s="74">
        <v>2</v>
      </c>
      <c r="C436" s="74">
        <v>400</v>
      </c>
      <c r="D436" s="74">
        <v>400</v>
      </c>
      <c r="E436" s="74" t="s">
        <v>864</v>
      </c>
      <c r="H436" s="73">
        <f>IF('Раздел 2'!P56&gt;='Раздел 2'!U56,0,1)</f>
        <v>0</v>
      </c>
    </row>
    <row r="437" spans="1:8" s="73" customFormat="1" x14ac:dyDescent="0.2">
      <c r="A437" s="73">
        <f t="shared" si="6"/>
        <v>609542</v>
      </c>
      <c r="B437" s="74">
        <v>2</v>
      </c>
      <c r="C437" s="74">
        <v>401</v>
      </c>
      <c r="D437" s="74">
        <v>401</v>
      </c>
      <c r="E437" s="74" t="s">
        <v>865</v>
      </c>
      <c r="H437" s="73">
        <f>IF('Раздел 2'!P57&gt;='Раздел 2'!U57,0,1)</f>
        <v>0</v>
      </c>
    </row>
    <row r="438" spans="1:8" s="73" customFormat="1" x14ac:dyDescent="0.2">
      <c r="A438" s="73">
        <f t="shared" si="6"/>
        <v>609542</v>
      </c>
      <c r="B438" s="74">
        <v>2</v>
      </c>
      <c r="C438" s="74">
        <v>402</v>
      </c>
      <c r="D438" s="74">
        <v>402</v>
      </c>
      <c r="E438" s="74" t="s">
        <v>369</v>
      </c>
      <c r="H438" s="73">
        <f>IF('Раздел 2'!P59&gt;='Раздел 2'!U59,0,1)</f>
        <v>0</v>
      </c>
    </row>
    <row r="439" spans="1:8" s="73" customFormat="1" x14ac:dyDescent="0.2">
      <c r="A439" s="73">
        <f t="shared" si="6"/>
        <v>609542</v>
      </c>
      <c r="B439" s="74">
        <v>2</v>
      </c>
      <c r="C439" s="74">
        <v>403</v>
      </c>
      <c r="D439" s="74">
        <v>403</v>
      </c>
      <c r="E439" s="74" t="s">
        <v>370</v>
      </c>
      <c r="H439" s="73">
        <f>IF('Раздел 2'!P60&gt;='Раздел 2'!U60,0,1)</f>
        <v>0</v>
      </c>
    </row>
    <row r="440" spans="1:8" s="73" customFormat="1" x14ac:dyDescent="0.2">
      <c r="A440" s="73">
        <f t="shared" si="6"/>
        <v>609542</v>
      </c>
      <c r="B440" s="74">
        <v>2</v>
      </c>
      <c r="C440" s="74">
        <v>404</v>
      </c>
      <c r="D440" s="74">
        <v>404</v>
      </c>
      <c r="E440" s="74" t="s">
        <v>371</v>
      </c>
      <c r="H440" s="73">
        <f>IF('Раздел 2'!P61&gt;='Раздел 2'!U61,0,1)</f>
        <v>0</v>
      </c>
    </row>
    <row r="441" spans="1:8" s="73" customFormat="1" x14ac:dyDescent="0.2">
      <c r="A441" s="73">
        <f t="shared" si="6"/>
        <v>609542</v>
      </c>
      <c r="B441" s="74">
        <v>2</v>
      </c>
      <c r="C441" s="74">
        <v>405</v>
      </c>
      <c r="D441" s="74">
        <v>405</v>
      </c>
      <c r="E441" s="74" t="s">
        <v>810</v>
      </c>
      <c r="H441" s="73">
        <f>IF('Раздел 2'!P21&gt;='Раздел 2'!V21,0,1)</f>
        <v>0</v>
      </c>
    </row>
    <row r="442" spans="1:8" s="73" customFormat="1" x14ac:dyDescent="0.2">
      <c r="A442" s="73">
        <f t="shared" si="6"/>
        <v>609542</v>
      </c>
      <c r="B442" s="74">
        <v>2</v>
      </c>
      <c r="C442" s="74">
        <v>406</v>
      </c>
      <c r="D442" s="74">
        <v>406</v>
      </c>
      <c r="E442" s="74" t="s">
        <v>811</v>
      </c>
      <c r="H442" s="73">
        <f>IF('Раздел 2'!P22&gt;='Раздел 2'!V22,0,1)</f>
        <v>0</v>
      </c>
    </row>
    <row r="443" spans="1:8" s="73" customFormat="1" x14ac:dyDescent="0.2">
      <c r="A443" s="73">
        <f t="shared" si="6"/>
        <v>609542</v>
      </c>
      <c r="B443" s="74">
        <v>2</v>
      </c>
      <c r="C443" s="74">
        <v>407</v>
      </c>
      <c r="D443" s="74">
        <v>407</v>
      </c>
      <c r="E443" s="74" t="s">
        <v>812</v>
      </c>
      <c r="H443" s="73">
        <f>IF('Раздел 2'!P23&gt;='Раздел 2'!V23,0,1)</f>
        <v>0</v>
      </c>
    </row>
    <row r="444" spans="1:8" s="73" customFormat="1" x14ac:dyDescent="0.2">
      <c r="A444" s="73">
        <f t="shared" si="6"/>
        <v>609542</v>
      </c>
      <c r="B444" s="74">
        <v>2</v>
      </c>
      <c r="C444" s="74">
        <v>408</v>
      </c>
      <c r="D444" s="74">
        <v>408</v>
      </c>
      <c r="E444" s="74" t="s">
        <v>813</v>
      </c>
      <c r="H444" s="73">
        <f>IF('Раздел 2'!P27&gt;='Раздел 2'!V27,0,1)</f>
        <v>0</v>
      </c>
    </row>
    <row r="445" spans="1:8" s="73" customFormat="1" x14ac:dyDescent="0.2">
      <c r="A445" s="73">
        <f t="shared" si="6"/>
        <v>609542</v>
      </c>
      <c r="B445" s="74">
        <v>2</v>
      </c>
      <c r="C445" s="74">
        <v>409</v>
      </c>
      <c r="D445" s="74">
        <v>409</v>
      </c>
      <c r="E445" s="74" t="s">
        <v>1161</v>
      </c>
      <c r="H445" s="73">
        <f>IF('Раздел 2'!P28&gt;='Раздел 2'!V28,0,1)</f>
        <v>0</v>
      </c>
    </row>
    <row r="446" spans="1:8" s="73" customFormat="1" x14ac:dyDescent="0.2">
      <c r="A446" s="73">
        <f t="shared" si="6"/>
        <v>609542</v>
      </c>
      <c r="B446" s="74">
        <v>2</v>
      </c>
      <c r="C446" s="74">
        <v>410</v>
      </c>
      <c r="D446" s="74">
        <v>410</v>
      </c>
      <c r="E446" s="74" t="s">
        <v>1162</v>
      </c>
      <c r="H446" s="73">
        <f>IF('Раздел 2'!P29&gt;='Раздел 2'!V29,0,1)</f>
        <v>0</v>
      </c>
    </row>
    <row r="447" spans="1:8" s="73" customFormat="1" x14ac:dyDescent="0.2">
      <c r="A447" s="73">
        <f t="shared" si="6"/>
        <v>609542</v>
      </c>
      <c r="B447" s="74">
        <v>2</v>
      </c>
      <c r="C447" s="74">
        <v>411</v>
      </c>
      <c r="D447" s="74">
        <v>411</v>
      </c>
      <c r="E447" s="74" t="s">
        <v>1163</v>
      </c>
      <c r="H447" s="73">
        <f>IF('Раздел 2'!P32&gt;='Раздел 2'!V32,0,1)</f>
        <v>0</v>
      </c>
    </row>
    <row r="448" spans="1:8" s="73" customFormat="1" x14ac:dyDescent="0.2">
      <c r="A448" s="73">
        <f t="shared" si="6"/>
        <v>609542</v>
      </c>
      <c r="B448" s="74">
        <v>2</v>
      </c>
      <c r="C448" s="74">
        <v>412</v>
      </c>
      <c r="D448" s="74">
        <v>412</v>
      </c>
      <c r="E448" s="74" t="s">
        <v>1164</v>
      </c>
      <c r="H448" s="73">
        <f>IF('Раздел 2'!P33&gt;='Раздел 2'!V33,0,1)</f>
        <v>0</v>
      </c>
    </row>
    <row r="449" spans="1:8" s="73" customFormat="1" x14ac:dyDescent="0.2">
      <c r="A449" s="73">
        <f t="shared" si="6"/>
        <v>609542</v>
      </c>
      <c r="B449" s="74">
        <v>2</v>
      </c>
      <c r="C449" s="74">
        <v>413</v>
      </c>
      <c r="D449" s="74">
        <v>413</v>
      </c>
      <c r="E449" s="74" t="s">
        <v>1165</v>
      </c>
      <c r="H449" s="73">
        <f>IF('Раздел 2'!P34&gt;='Раздел 2'!V34,0,1)</f>
        <v>0</v>
      </c>
    </row>
    <row r="450" spans="1:8" s="73" customFormat="1" x14ac:dyDescent="0.2">
      <c r="A450" s="73">
        <f t="shared" si="6"/>
        <v>609542</v>
      </c>
      <c r="B450" s="74">
        <v>2</v>
      </c>
      <c r="C450" s="74">
        <v>414</v>
      </c>
      <c r="D450" s="74">
        <v>414</v>
      </c>
      <c r="E450" s="74" t="s">
        <v>1166</v>
      </c>
      <c r="H450" s="73">
        <f>IF('Раздел 2'!P35&gt;='Раздел 2'!V35,0,1)</f>
        <v>0</v>
      </c>
    </row>
    <row r="451" spans="1:8" s="73" customFormat="1" x14ac:dyDescent="0.2">
      <c r="A451" s="73">
        <f t="shared" ref="A451:A514" si="7">P_3</f>
        <v>609542</v>
      </c>
      <c r="B451" s="74">
        <v>2</v>
      </c>
      <c r="C451" s="74">
        <v>415</v>
      </c>
      <c r="D451" s="74">
        <v>415</v>
      </c>
      <c r="E451" s="74" t="s">
        <v>1167</v>
      </c>
      <c r="H451" s="73">
        <f>IF('Раздел 2'!P36&gt;='Раздел 2'!V36,0,1)</f>
        <v>0</v>
      </c>
    </row>
    <row r="452" spans="1:8" s="73" customFormat="1" x14ac:dyDescent="0.2">
      <c r="A452" s="73">
        <f t="shared" si="7"/>
        <v>609542</v>
      </c>
      <c r="B452" s="74">
        <v>2</v>
      </c>
      <c r="C452" s="74">
        <v>416</v>
      </c>
      <c r="D452" s="74">
        <v>416</v>
      </c>
      <c r="E452" s="74" t="s">
        <v>400</v>
      </c>
      <c r="H452" s="73">
        <f>IF('Раздел 2'!P37&gt;='Раздел 2'!V37,0,1)</f>
        <v>0</v>
      </c>
    </row>
    <row r="453" spans="1:8" s="73" customFormat="1" x14ac:dyDescent="0.2">
      <c r="A453" s="73">
        <f t="shared" si="7"/>
        <v>609542</v>
      </c>
      <c r="B453" s="74">
        <v>2</v>
      </c>
      <c r="C453" s="74">
        <v>417</v>
      </c>
      <c r="D453" s="74">
        <v>417</v>
      </c>
      <c r="E453" s="74" t="s">
        <v>401</v>
      </c>
      <c r="H453" s="73">
        <f>IF('Раздел 2'!P38&gt;='Раздел 2'!V38,0,1)</f>
        <v>0</v>
      </c>
    </row>
    <row r="454" spans="1:8" s="73" customFormat="1" x14ac:dyDescent="0.2">
      <c r="A454" s="73">
        <f t="shared" si="7"/>
        <v>609542</v>
      </c>
      <c r="B454" s="74">
        <v>2</v>
      </c>
      <c r="C454" s="74">
        <v>418</v>
      </c>
      <c r="D454" s="74">
        <v>418</v>
      </c>
      <c r="E454" s="74" t="s">
        <v>402</v>
      </c>
      <c r="H454" s="73">
        <f>IF('Раздел 2'!P39&gt;='Раздел 2'!V39,0,1)</f>
        <v>0</v>
      </c>
    </row>
    <row r="455" spans="1:8" s="73" customFormat="1" x14ac:dyDescent="0.2">
      <c r="A455" s="73">
        <f t="shared" si="7"/>
        <v>609542</v>
      </c>
      <c r="B455" s="74">
        <v>2</v>
      </c>
      <c r="C455" s="74">
        <v>419</v>
      </c>
      <c r="D455" s="74">
        <v>419</v>
      </c>
      <c r="E455" s="74" t="s">
        <v>403</v>
      </c>
      <c r="H455" s="73">
        <f>IF('Раздел 2'!P40&gt;='Раздел 2'!V40,0,1)</f>
        <v>0</v>
      </c>
    </row>
    <row r="456" spans="1:8" s="73" customFormat="1" x14ac:dyDescent="0.2">
      <c r="A456" s="73">
        <f t="shared" si="7"/>
        <v>609542</v>
      </c>
      <c r="B456" s="74">
        <v>2</v>
      </c>
      <c r="C456" s="74">
        <v>420</v>
      </c>
      <c r="D456" s="74">
        <v>420</v>
      </c>
      <c r="E456" s="74" t="s">
        <v>404</v>
      </c>
      <c r="H456" s="73">
        <f>IF('Раздел 2'!P41&gt;='Раздел 2'!V41,0,1)</f>
        <v>0</v>
      </c>
    </row>
    <row r="457" spans="1:8" s="73" customFormat="1" x14ac:dyDescent="0.2">
      <c r="A457" s="73">
        <f t="shared" si="7"/>
        <v>609542</v>
      </c>
      <c r="B457" s="74">
        <v>2</v>
      </c>
      <c r="C457" s="74">
        <v>421</v>
      </c>
      <c r="D457" s="74">
        <v>421</v>
      </c>
      <c r="E457" s="74" t="s">
        <v>405</v>
      </c>
      <c r="H457" s="73">
        <f>IF('Раздел 2'!P42&gt;='Раздел 2'!V42,0,1)</f>
        <v>0</v>
      </c>
    </row>
    <row r="458" spans="1:8" s="73" customFormat="1" x14ac:dyDescent="0.2">
      <c r="A458" s="73">
        <f t="shared" si="7"/>
        <v>609542</v>
      </c>
      <c r="B458" s="74">
        <v>2</v>
      </c>
      <c r="C458" s="74">
        <v>422</v>
      </c>
      <c r="D458" s="74">
        <v>422</v>
      </c>
      <c r="E458" s="74" t="s">
        <v>406</v>
      </c>
      <c r="H458" s="73">
        <f>IF('Раздел 2'!P43&gt;='Раздел 2'!V43,0,1)</f>
        <v>0</v>
      </c>
    </row>
    <row r="459" spans="1:8" s="73" customFormat="1" x14ac:dyDescent="0.2">
      <c r="A459" s="73">
        <f t="shared" si="7"/>
        <v>609542</v>
      </c>
      <c r="B459" s="74">
        <v>2</v>
      </c>
      <c r="C459" s="74">
        <v>423</v>
      </c>
      <c r="D459" s="74">
        <v>423</v>
      </c>
      <c r="E459" s="74" t="s">
        <v>407</v>
      </c>
      <c r="H459" s="73">
        <f>IF('Раздел 2'!P44&gt;='Раздел 2'!V44,0,1)</f>
        <v>0</v>
      </c>
    </row>
    <row r="460" spans="1:8" s="73" customFormat="1" x14ac:dyDescent="0.2">
      <c r="A460" s="73">
        <f t="shared" si="7"/>
        <v>609542</v>
      </c>
      <c r="B460" s="74">
        <v>2</v>
      </c>
      <c r="C460" s="74">
        <v>424</v>
      </c>
      <c r="D460" s="74">
        <v>424</v>
      </c>
      <c r="E460" s="74" t="s">
        <v>408</v>
      </c>
      <c r="H460" s="73">
        <f>IF('Раздел 2'!P45&gt;='Раздел 2'!V45,0,1)</f>
        <v>0</v>
      </c>
    </row>
    <row r="461" spans="1:8" s="73" customFormat="1" x14ac:dyDescent="0.2">
      <c r="A461" s="73">
        <f t="shared" si="7"/>
        <v>609542</v>
      </c>
      <c r="B461" s="74">
        <v>2</v>
      </c>
      <c r="C461" s="74">
        <v>425</v>
      </c>
      <c r="D461" s="74">
        <v>425</v>
      </c>
      <c r="E461" s="74" t="s">
        <v>409</v>
      </c>
      <c r="H461" s="73">
        <f>IF('Раздел 2'!P47&gt;='Раздел 2'!V47,0,1)</f>
        <v>0</v>
      </c>
    </row>
    <row r="462" spans="1:8" s="73" customFormat="1" x14ac:dyDescent="0.2">
      <c r="A462" s="73">
        <f t="shared" si="7"/>
        <v>609542</v>
      </c>
      <c r="B462" s="74">
        <v>2</v>
      </c>
      <c r="C462" s="74">
        <v>426</v>
      </c>
      <c r="D462" s="74">
        <v>426</v>
      </c>
      <c r="E462" s="74" t="s">
        <v>1065</v>
      </c>
      <c r="H462" s="73">
        <f>IF('Раздел 2'!P49&gt;='Раздел 2'!V49,0,1)</f>
        <v>0</v>
      </c>
    </row>
    <row r="463" spans="1:8" s="73" customFormat="1" x14ac:dyDescent="0.2">
      <c r="A463" s="73">
        <f t="shared" si="7"/>
        <v>609542</v>
      </c>
      <c r="B463" s="74">
        <v>2</v>
      </c>
      <c r="C463" s="74">
        <v>427</v>
      </c>
      <c r="D463" s="74">
        <v>427</v>
      </c>
      <c r="E463" s="74" t="s">
        <v>575</v>
      </c>
      <c r="H463" s="73">
        <f>IF('Раздел 2'!P52&gt;='Раздел 2'!V52,0,1)</f>
        <v>0</v>
      </c>
    </row>
    <row r="464" spans="1:8" s="73" customFormat="1" x14ac:dyDescent="0.2">
      <c r="A464" s="73">
        <f t="shared" si="7"/>
        <v>609542</v>
      </c>
      <c r="B464" s="74">
        <v>2</v>
      </c>
      <c r="C464" s="74">
        <v>428</v>
      </c>
      <c r="D464" s="74">
        <v>428</v>
      </c>
      <c r="E464" s="74" t="s">
        <v>576</v>
      </c>
      <c r="H464" s="73">
        <f>IF('Раздел 2'!P56&gt;='Раздел 2'!V56,0,1)</f>
        <v>0</v>
      </c>
    </row>
    <row r="465" spans="1:8" s="73" customFormat="1" x14ac:dyDescent="0.2">
      <c r="A465" s="73">
        <f t="shared" si="7"/>
        <v>609542</v>
      </c>
      <c r="B465" s="74">
        <v>2</v>
      </c>
      <c r="C465" s="74">
        <v>429</v>
      </c>
      <c r="D465" s="74">
        <v>429</v>
      </c>
      <c r="E465" s="74" t="s">
        <v>1066</v>
      </c>
      <c r="H465" s="73">
        <f>IF('Раздел 2'!P57&gt;='Раздел 2'!V57,0,1)</f>
        <v>0</v>
      </c>
    </row>
    <row r="466" spans="1:8" s="73" customFormat="1" x14ac:dyDescent="0.2">
      <c r="A466" s="73">
        <f t="shared" si="7"/>
        <v>609542</v>
      </c>
      <c r="B466" s="74">
        <v>2</v>
      </c>
      <c r="C466" s="74">
        <v>430</v>
      </c>
      <c r="D466" s="74">
        <v>430</v>
      </c>
      <c r="E466" s="74" t="s">
        <v>1067</v>
      </c>
      <c r="H466" s="73">
        <f>IF('Раздел 2'!P59&gt;='Раздел 2'!V59,0,1)</f>
        <v>0</v>
      </c>
    </row>
    <row r="467" spans="1:8" s="73" customFormat="1" x14ac:dyDescent="0.2">
      <c r="A467" s="73">
        <f t="shared" si="7"/>
        <v>609542</v>
      </c>
      <c r="B467" s="74">
        <v>2</v>
      </c>
      <c r="C467" s="74">
        <v>431</v>
      </c>
      <c r="D467" s="74">
        <v>431</v>
      </c>
      <c r="E467" s="74" t="s">
        <v>44</v>
      </c>
      <c r="H467" s="73">
        <f>IF('Раздел 2'!P60&gt;='Раздел 2'!V60,0,1)</f>
        <v>0</v>
      </c>
    </row>
    <row r="468" spans="1:8" s="73" customFormat="1" x14ac:dyDescent="0.2">
      <c r="A468" s="73">
        <f t="shared" si="7"/>
        <v>609542</v>
      </c>
      <c r="B468" s="74">
        <v>2</v>
      </c>
      <c r="C468" s="74">
        <v>432</v>
      </c>
      <c r="D468" s="74">
        <v>432</v>
      </c>
      <c r="E468" s="74" t="s">
        <v>39</v>
      </c>
      <c r="H468" s="73">
        <f>IF('Раздел 2'!P61&gt;='Раздел 2'!V61,0,1)</f>
        <v>0</v>
      </c>
    </row>
    <row r="469" spans="1:8" s="73" customFormat="1" x14ac:dyDescent="0.2">
      <c r="A469" s="73">
        <f t="shared" si="7"/>
        <v>609542</v>
      </c>
      <c r="B469" s="74">
        <v>2</v>
      </c>
      <c r="C469" s="74">
        <v>433</v>
      </c>
      <c r="D469" s="74">
        <v>433</v>
      </c>
      <c r="E469" s="74" t="s">
        <v>410</v>
      </c>
      <c r="H469" s="73">
        <f>IF('Раздел 2'!P21&gt;='Раздел 2'!W21,0,1)</f>
        <v>0</v>
      </c>
    </row>
    <row r="470" spans="1:8" s="73" customFormat="1" x14ac:dyDescent="0.2">
      <c r="A470" s="73">
        <f t="shared" si="7"/>
        <v>609542</v>
      </c>
      <c r="B470" s="74">
        <v>2</v>
      </c>
      <c r="C470" s="74">
        <v>434</v>
      </c>
      <c r="D470" s="74">
        <v>434</v>
      </c>
      <c r="E470" s="74" t="s">
        <v>411</v>
      </c>
      <c r="H470" s="73">
        <f>IF('Раздел 2'!P22&gt;='Раздел 2'!W22,0,1)</f>
        <v>0</v>
      </c>
    </row>
    <row r="471" spans="1:8" s="73" customFormat="1" x14ac:dyDescent="0.2">
      <c r="A471" s="73">
        <f t="shared" si="7"/>
        <v>609542</v>
      </c>
      <c r="B471" s="74">
        <v>2</v>
      </c>
      <c r="C471" s="74">
        <v>435</v>
      </c>
      <c r="D471" s="74">
        <v>435</v>
      </c>
      <c r="E471" s="74" t="s">
        <v>412</v>
      </c>
      <c r="H471" s="73">
        <f>IF('Раздел 2'!P23&gt;='Раздел 2'!W23,0,1)</f>
        <v>0</v>
      </c>
    </row>
    <row r="472" spans="1:8" s="73" customFormat="1" x14ac:dyDescent="0.2">
      <c r="A472" s="73">
        <f t="shared" si="7"/>
        <v>609542</v>
      </c>
      <c r="B472" s="74">
        <v>2</v>
      </c>
      <c r="C472" s="74">
        <v>436</v>
      </c>
      <c r="D472" s="74">
        <v>436</v>
      </c>
      <c r="E472" s="74" t="s">
        <v>413</v>
      </c>
      <c r="H472" s="73">
        <f>IF('Раздел 2'!P27&gt;='Раздел 2'!W27,0,1)</f>
        <v>0</v>
      </c>
    </row>
    <row r="473" spans="1:8" s="73" customFormat="1" x14ac:dyDescent="0.2">
      <c r="A473" s="73">
        <f t="shared" si="7"/>
        <v>609542</v>
      </c>
      <c r="B473" s="74">
        <v>2</v>
      </c>
      <c r="C473" s="74">
        <v>437</v>
      </c>
      <c r="D473" s="74">
        <v>437</v>
      </c>
      <c r="E473" s="74" t="s">
        <v>414</v>
      </c>
      <c r="H473" s="73">
        <f>IF('Раздел 2'!P28&gt;='Раздел 2'!W28,0,1)</f>
        <v>0</v>
      </c>
    </row>
    <row r="474" spans="1:8" s="73" customFormat="1" x14ac:dyDescent="0.2">
      <c r="A474" s="73">
        <f t="shared" si="7"/>
        <v>609542</v>
      </c>
      <c r="B474" s="74">
        <v>2</v>
      </c>
      <c r="C474" s="74">
        <v>438</v>
      </c>
      <c r="D474" s="74">
        <v>438</v>
      </c>
      <c r="E474" s="74" t="s">
        <v>415</v>
      </c>
      <c r="H474" s="73">
        <f>IF('Раздел 2'!P29&gt;='Раздел 2'!W29,0,1)</f>
        <v>0</v>
      </c>
    </row>
    <row r="475" spans="1:8" s="73" customFormat="1" x14ac:dyDescent="0.2">
      <c r="A475" s="73">
        <f t="shared" si="7"/>
        <v>609542</v>
      </c>
      <c r="B475" s="74">
        <v>2</v>
      </c>
      <c r="C475" s="74">
        <v>439</v>
      </c>
      <c r="D475" s="74">
        <v>439</v>
      </c>
      <c r="E475" s="74" t="s">
        <v>416</v>
      </c>
      <c r="H475" s="73">
        <f>IF('Раздел 2'!P32&gt;='Раздел 2'!W32,0,1)</f>
        <v>0</v>
      </c>
    </row>
    <row r="476" spans="1:8" s="73" customFormat="1" x14ac:dyDescent="0.2">
      <c r="A476" s="73">
        <f t="shared" si="7"/>
        <v>609542</v>
      </c>
      <c r="B476" s="74">
        <v>2</v>
      </c>
      <c r="C476" s="74">
        <v>440</v>
      </c>
      <c r="D476" s="74">
        <v>440</v>
      </c>
      <c r="E476" s="74" t="s">
        <v>417</v>
      </c>
      <c r="H476" s="73">
        <f>IF('Раздел 2'!P33&gt;='Раздел 2'!W33,0,1)</f>
        <v>0</v>
      </c>
    </row>
    <row r="477" spans="1:8" s="73" customFormat="1" x14ac:dyDescent="0.2">
      <c r="A477" s="73">
        <f t="shared" si="7"/>
        <v>609542</v>
      </c>
      <c r="B477" s="74">
        <v>2</v>
      </c>
      <c r="C477" s="74">
        <v>441</v>
      </c>
      <c r="D477" s="74">
        <v>441</v>
      </c>
      <c r="E477" s="74" t="s">
        <v>418</v>
      </c>
      <c r="H477" s="73">
        <f>IF('Раздел 2'!P34&gt;='Раздел 2'!W34,0,1)</f>
        <v>0</v>
      </c>
    </row>
    <row r="478" spans="1:8" s="73" customFormat="1" x14ac:dyDescent="0.2">
      <c r="A478" s="73">
        <f t="shared" si="7"/>
        <v>609542</v>
      </c>
      <c r="B478" s="74">
        <v>2</v>
      </c>
      <c r="C478" s="74">
        <v>442</v>
      </c>
      <c r="D478" s="74">
        <v>442</v>
      </c>
      <c r="E478" s="74" t="s">
        <v>419</v>
      </c>
      <c r="H478" s="73">
        <f>IF('Раздел 2'!P35&gt;='Раздел 2'!W35,0,1)</f>
        <v>0</v>
      </c>
    </row>
    <row r="479" spans="1:8" s="73" customFormat="1" x14ac:dyDescent="0.2">
      <c r="A479" s="73">
        <f t="shared" si="7"/>
        <v>609542</v>
      </c>
      <c r="B479" s="74">
        <v>2</v>
      </c>
      <c r="C479" s="74">
        <v>443</v>
      </c>
      <c r="D479" s="74">
        <v>443</v>
      </c>
      <c r="E479" s="74" t="s">
        <v>420</v>
      </c>
      <c r="H479" s="73">
        <f>IF('Раздел 2'!P36&gt;='Раздел 2'!W36,0,1)</f>
        <v>0</v>
      </c>
    </row>
    <row r="480" spans="1:8" s="73" customFormat="1" x14ac:dyDescent="0.2">
      <c r="A480" s="73">
        <f t="shared" si="7"/>
        <v>609542</v>
      </c>
      <c r="B480" s="74">
        <v>2</v>
      </c>
      <c r="C480" s="74">
        <v>444</v>
      </c>
      <c r="D480" s="74">
        <v>444</v>
      </c>
      <c r="E480" s="74" t="s">
        <v>352</v>
      </c>
      <c r="H480" s="73">
        <f>IF('Раздел 2'!P37&gt;='Раздел 2'!W37,0,1)</f>
        <v>0</v>
      </c>
    </row>
    <row r="481" spans="1:8" s="73" customFormat="1" x14ac:dyDescent="0.2">
      <c r="A481" s="73">
        <f t="shared" si="7"/>
        <v>609542</v>
      </c>
      <c r="B481" s="74">
        <v>2</v>
      </c>
      <c r="C481" s="74">
        <v>445</v>
      </c>
      <c r="D481" s="74">
        <v>445</v>
      </c>
      <c r="E481" s="74" t="s">
        <v>353</v>
      </c>
      <c r="H481" s="73">
        <f>IF('Раздел 2'!P38&gt;='Раздел 2'!W38,0,1)</f>
        <v>0</v>
      </c>
    </row>
    <row r="482" spans="1:8" s="73" customFormat="1" x14ac:dyDescent="0.2">
      <c r="A482" s="73">
        <f t="shared" si="7"/>
        <v>609542</v>
      </c>
      <c r="B482" s="74">
        <v>2</v>
      </c>
      <c r="C482" s="74">
        <v>446</v>
      </c>
      <c r="D482" s="74">
        <v>446</v>
      </c>
      <c r="E482" s="74" t="s">
        <v>354</v>
      </c>
      <c r="H482" s="73">
        <f>IF('Раздел 2'!P39&gt;='Раздел 2'!W39,0,1)</f>
        <v>0</v>
      </c>
    </row>
    <row r="483" spans="1:8" s="73" customFormat="1" x14ac:dyDescent="0.2">
      <c r="A483" s="73">
        <f t="shared" si="7"/>
        <v>609542</v>
      </c>
      <c r="B483" s="74">
        <v>2</v>
      </c>
      <c r="C483" s="74">
        <v>447</v>
      </c>
      <c r="D483" s="74">
        <v>447</v>
      </c>
      <c r="E483" s="74" t="s">
        <v>355</v>
      </c>
      <c r="H483" s="73">
        <f>IF('Раздел 2'!P40&gt;='Раздел 2'!W40,0,1)</f>
        <v>0</v>
      </c>
    </row>
    <row r="484" spans="1:8" s="73" customFormat="1" x14ac:dyDescent="0.2">
      <c r="A484" s="73">
        <f t="shared" si="7"/>
        <v>609542</v>
      </c>
      <c r="B484" s="74">
        <v>2</v>
      </c>
      <c r="C484" s="74">
        <v>448</v>
      </c>
      <c r="D484" s="74">
        <v>448</v>
      </c>
      <c r="E484" s="74" t="s">
        <v>356</v>
      </c>
      <c r="H484" s="73">
        <f>IF('Раздел 2'!P41&gt;='Раздел 2'!W41,0,1)</f>
        <v>0</v>
      </c>
    </row>
    <row r="485" spans="1:8" s="73" customFormat="1" x14ac:dyDescent="0.2">
      <c r="A485" s="73">
        <f t="shared" si="7"/>
        <v>609542</v>
      </c>
      <c r="B485" s="74">
        <v>2</v>
      </c>
      <c r="C485" s="74">
        <v>449</v>
      </c>
      <c r="D485" s="74">
        <v>449</v>
      </c>
      <c r="E485" s="74" t="s">
        <v>357</v>
      </c>
      <c r="H485" s="73">
        <f>IF('Раздел 2'!P42&gt;='Раздел 2'!W42,0,1)</f>
        <v>0</v>
      </c>
    </row>
    <row r="486" spans="1:8" s="73" customFormat="1" x14ac:dyDescent="0.2">
      <c r="A486" s="73">
        <f t="shared" si="7"/>
        <v>609542</v>
      </c>
      <c r="B486" s="74">
        <v>2</v>
      </c>
      <c r="C486" s="74">
        <v>450</v>
      </c>
      <c r="D486" s="74">
        <v>450</v>
      </c>
      <c r="E486" s="74" t="s">
        <v>358</v>
      </c>
      <c r="H486" s="73">
        <f>IF('Раздел 2'!P43&gt;='Раздел 2'!W43,0,1)</f>
        <v>0</v>
      </c>
    </row>
    <row r="487" spans="1:8" s="73" customFormat="1" x14ac:dyDescent="0.2">
      <c r="A487" s="73">
        <f t="shared" si="7"/>
        <v>609542</v>
      </c>
      <c r="B487" s="74">
        <v>2</v>
      </c>
      <c r="C487" s="74">
        <v>451</v>
      </c>
      <c r="D487" s="74">
        <v>451</v>
      </c>
      <c r="E487" s="74" t="s">
        <v>359</v>
      </c>
      <c r="H487" s="73">
        <f>IF('Раздел 2'!P44&gt;='Раздел 2'!W44,0,1)</f>
        <v>0</v>
      </c>
    </row>
    <row r="488" spans="1:8" s="73" customFormat="1" x14ac:dyDescent="0.2">
      <c r="A488" s="73">
        <f t="shared" si="7"/>
        <v>609542</v>
      </c>
      <c r="B488" s="74">
        <v>2</v>
      </c>
      <c r="C488" s="74">
        <v>452</v>
      </c>
      <c r="D488" s="74">
        <v>452</v>
      </c>
      <c r="E488" s="74" t="s">
        <v>360</v>
      </c>
      <c r="H488" s="73">
        <f>IF('Раздел 2'!P45&gt;='Раздел 2'!W45,0,1)</f>
        <v>0</v>
      </c>
    </row>
    <row r="489" spans="1:8" s="73" customFormat="1" x14ac:dyDescent="0.2">
      <c r="A489" s="73">
        <f t="shared" si="7"/>
        <v>609542</v>
      </c>
      <c r="B489" s="74">
        <v>2</v>
      </c>
      <c r="C489" s="74">
        <v>453</v>
      </c>
      <c r="D489" s="74">
        <v>453</v>
      </c>
      <c r="E489" s="74" t="s">
        <v>361</v>
      </c>
      <c r="H489" s="73">
        <f>IF('Раздел 2'!P47&gt;='Раздел 2'!W47,0,1)</f>
        <v>0</v>
      </c>
    </row>
    <row r="490" spans="1:8" s="73" customFormat="1" x14ac:dyDescent="0.2">
      <c r="A490" s="73">
        <f t="shared" si="7"/>
        <v>609542</v>
      </c>
      <c r="B490" s="74">
        <v>2</v>
      </c>
      <c r="C490" s="74">
        <v>454</v>
      </c>
      <c r="D490" s="74">
        <v>454</v>
      </c>
      <c r="E490" s="74" t="s">
        <v>1068</v>
      </c>
      <c r="H490" s="73">
        <f>IF('Раздел 2'!P49&gt;='Раздел 2'!W49,0,1)</f>
        <v>0</v>
      </c>
    </row>
    <row r="491" spans="1:8" s="73" customFormat="1" x14ac:dyDescent="0.2">
      <c r="A491" s="73">
        <f t="shared" si="7"/>
        <v>609542</v>
      </c>
      <c r="B491" s="74">
        <v>2</v>
      </c>
      <c r="C491" s="74">
        <v>455</v>
      </c>
      <c r="D491" s="74">
        <v>455</v>
      </c>
      <c r="E491" s="74" t="s">
        <v>577</v>
      </c>
      <c r="H491" s="73">
        <f>IF('Раздел 2'!P52&gt;='Раздел 2'!W52,0,1)</f>
        <v>0</v>
      </c>
    </row>
    <row r="492" spans="1:8" s="73" customFormat="1" x14ac:dyDescent="0.2">
      <c r="A492" s="73">
        <f t="shared" si="7"/>
        <v>609542</v>
      </c>
      <c r="B492" s="74">
        <v>2</v>
      </c>
      <c r="C492" s="74">
        <v>456</v>
      </c>
      <c r="D492" s="74">
        <v>456</v>
      </c>
      <c r="E492" s="74" t="s">
        <v>578</v>
      </c>
      <c r="H492" s="73">
        <f>IF('Раздел 2'!P56&gt;='Раздел 2'!W56,0,1)</f>
        <v>0</v>
      </c>
    </row>
    <row r="493" spans="1:8" s="73" customFormat="1" x14ac:dyDescent="0.2">
      <c r="A493" s="73">
        <f t="shared" si="7"/>
        <v>609542</v>
      </c>
      <c r="B493" s="74">
        <v>2</v>
      </c>
      <c r="C493" s="74">
        <v>457</v>
      </c>
      <c r="D493" s="74">
        <v>457</v>
      </c>
      <c r="E493" s="74" t="s">
        <v>1069</v>
      </c>
      <c r="H493" s="73">
        <f>IF('Раздел 2'!P57&gt;='Раздел 2'!W57,0,1)</f>
        <v>0</v>
      </c>
    </row>
    <row r="494" spans="1:8" s="73" customFormat="1" x14ac:dyDescent="0.2">
      <c r="A494" s="73">
        <f t="shared" si="7"/>
        <v>609542</v>
      </c>
      <c r="B494" s="74">
        <v>2</v>
      </c>
      <c r="C494" s="74">
        <v>458</v>
      </c>
      <c r="D494" s="74">
        <v>458</v>
      </c>
      <c r="E494" s="74" t="s">
        <v>1070</v>
      </c>
      <c r="H494" s="73">
        <f>IF('Раздел 2'!P59&gt;='Раздел 2'!W59,0,1)</f>
        <v>0</v>
      </c>
    </row>
    <row r="495" spans="1:8" s="73" customFormat="1" x14ac:dyDescent="0.2">
      <c r="A495" s="73">
        <f t="shared" si="7"/>
        <v>609542</v>
      </c>
      <c r="B495" s="74">
        <v>2</v>
      </c>
      <c r="C495" s="74">
        <v>459</v>
      </c>
      <c r="D495" s="74">
        <v>459</v>
      </c>
      <c r="E495" s="74" t="s">
        <v>45</v>
      </c>
      <c r="H495" s="73">
        <f>IF('Раздел 2'!P60&gt;='Раздел 2'!W60,0,1)</f>
        <v>0</v>
      </c>
    </row>
    <row r="496" spans="1:8" s="73" customFormat="1" x14ac:dyDescent="0.2">
      <c r="A496" s="73">
        <f t="shared" si="7"/>
        <v>609542</v>
      </c>
      <c r="B496" s="74">
        <v>2</v>
      </c>
      <c r="C496" s="74">
        <v>460</v>
      </c>
      <c r="D496" s="74">
        <v>460</v>
      </c>
      <c r="E496" s="74" t="s">
        <v>40</v>
      </c>
      <c r="H496" s="73">
        <f>IF('Раздел 2'!P61&gt;='Раздел 2'!W61,0,1)</f>
        <v>0</v>
      </c>
    </row>
    <row r="497" spans="1:8" s="73" customFormat="1" x14ac:dyDescent="0.2">
      <c r="A497" s="73">
        <f t="shared" si="7"/>
        <v>609542</v>
      </c>
      <c r="B497" s="74">
        <v>2</v>
      </c>
      <c r="C497" s="74">
        <v>461</v>
      </c>
      <c r="D497" s="74">
        <v>461</v>
      </c>
      <c r="E497" s="74" t="s">
        <v>95</v>
      </c>
      <c r="H497" s="73">
        <f>IF('Раздел 2'!P21&gt;='Раздел 2'!X21,0,1)</f>
        <v>0</v>
      </c>
    </row>
    <row r="498" spans="1:8" s="73" customFormat="1" x14ac:dyDescent="0.2">
      <c r="A498" s="73">
        <f t="shared" si="7"/>
        <v>609542</v>
      </c>
      <c r="B498" s="74">
        <v>2</v>
      </c>
      <c r="C498" s="74">
        <v>462</v>
      </c>
      <c r="D498" s="74">
        <v>462</v>
      </c>
      <c r="E498" s="74" t="s">
        <v>1025</v>
      </c>
      <c r="H498" s="73">
        <f>IF('Раздел 2'!P22&gt;='Раздел 2'!X22,0,1)</f>
        <v>0</v>
      </c>
    </row>
    <row r="499" spans="1:8" s="73" customFormat="1" x14ac:dyDescent="0.2">
      <c r="A499" s="73">
        <f t="shared" si="7"/>
        <v>609542</v>
      </c>
      <c r="B499" s="74">
        <v>2</v>
      </c>
      <c r="C499" s="74">
        <v>463</v>
      </c>
      <c r="D499" s="74">
        <v>463</v>
      </c>
      <c r="E499" s="74" t="s">
        <v>1026</v>
      </c>
      <c r="H499" s="73">
        <f>IF('Раздел 2'!P23&gt;='Раздел 2'!X23,0,1)</f>
        <v>0</v>
      </c>
    </row>
    <row r="500" spans="1:8" s="73" customFormat="1" x14ac:dyDescent="0.2">
      <c r="A500" s="73">
        <f t="shared" si="7"/>
        <v>609542</v>
      </c>
      <c r="B500" s="74">
        <v>2</v>
      </c>
      <c r="C500" s="74">
        <v>464</v>
      </c>
      <c r="D500" s="74">
        <v>464</v>
      </c>
      <c r="E500" s="74" t="s">
        <v>1027</v>
      </c>
      <c r="H500" s="73">
        <f>IF('Раздел 2'!P27&gt;='Раздел 2'!X27,0,1)</f>
        <v>0</v>
      </c>
    </row>
    <row r="501" spans="1:8" s="73" customFormat="1" x14ac:dyDescent="0.2">
      <c r="A501" s="73">
        <f t="shared" si="7"/>
        <v>609542</v>
      </c>
      <c r="B501" s="74">
        <v>2</v>
      </c>
      <c r="C501" s="74">
        <v>465</v>
      </c>
      <c r="D501" s="74">
        <v>465</v>
      </c>
      <c r="E501" s="74" t="s">
        <v>1028</v>
      </c>
      <c r="H501" s="73">
        <f>IF('Раздел 2'!P28&gt;='Раздел 2'!X28,0,1)</f>
        <v>0</v>
      </c>
    </row>
    <row r="502" spans="1:8" s="73" customFormat="1" x14ac:dyDescent="0.2">
      <c r="A502" s="73">
        <f t="shared" si="7"/>
        <v>609542</v>
      </c>
      <c r="B502" s="74">
        <v>2</v>
      </c>
      <c r="C502" s="74">
        <v>466</v>
      </c>
      <c r="D502" s="74">
        <v>466</v>
      </c>
      <c r="E502" s="74" t="s">
        <v>1029</v>
      </c>
      <c r="H502" s="73">
        <f>IF('Раздел 2'!P29&gt;='Раздел 2'!X29,0,1)</f>
        <v>0</v>
      </c>
    </row>
    <row r="503" spans="1:8" s="73" customFormat="1" x14ac:dyDescent="0.2">
      <c r="A503" s="73">
        <f t="shared" si="7"/>
        <v>609542</v>
      </c>
      <c r="B503" s="74">
        <v>2</v>
      </c>
      <c r="C503" s="74">
        <v>467</v>
      </c>
      <c r="D503" s="74">
        <v>467</v>
      </c>
      <c r="E503" s="74" t="s">
        <v>1030</v>
      </c>
      <c r="H503" s="73">
        <f>IF('Раздел 2'!P32&gt;='Раздел 2'!X32,0,1)</f>
        <v>0</v>
      </c>
    </row>
    <row r="504" spans="1:8" s="73" customFormat="1" x14ac:dyDescent="0.2">
      <c r="A504" s="73">
        <f t="shared" si="7"/>
        <v>609542</v>
      </c>
      <c r="B504" s="74">
        <v>2</v>
      </c>
      <c r="C504" s="74">
        <v>468</v>
      </c>
      <c r="D504" s="74">
        <v>468</v>
      </c>
      <c r="E504" s="74" t="s">
        <v>1031</v>
      </c>
      <c r="H504" s="73">
        <f>IF('Раздел 2'!P33&gt;='Раздел 2'!X33,0,1)</f>
        <v>0</v>
      </c>
    </row>
    <row r="505" spans="1:8" s="73" customFormat="1" x14ac:dyDescent="0.2">
      <c r="A505" s="73">
        <f t="shared" si="7"/>
        <v>609542</v>
      </c>
      <c r="B505" s="74">
        <v>2</v>
      </c>
      <c r="C505" s="74">
        <v>469</v>
      </c>
      <c r="D505" s="74">
        <v>469</v>
      </c>
      <c r="E505" s="74" t="s">
        <v>1032</v>
      </c>
      <c r="H505" s="73">
        <f>IF('Раздел 2'!P34&gt;='Раздел 2'!X34,0,1)</f>
        <v>0</v>
      </c>
    </row>
    <row r="506" spans="1:8" s="73" customFormat="1" x14ac:dyDescent="0.2">
      <c r="A506" s="73">
        <f t="shared" si="7"/>
        <v>609542</v>
      </c>
      <c r="B506" s="74">
        <v>2</v>
      </c>
      <c r="C506" s="74">
        <v>470</v>
      </c>
      <c r="D506" s="74">
        <v>470</v>
      </c>
      <c r="E506" s="74" t="s">
        <v>1033</v>
      </c>
      <c r="H506" s="73">
        <f>IF('Раздел 2'!P35&gt;='Раздел 2'!X35,0,1)</f>
        <v>0</v>
      </c>
    </row>
    <row r="507" spans="1:8" s="73" customFormat="1" x14ac:dyDescent="0.2">
      <c r="A507" s="73">
        <f t="shared" si="7"/>
        <v>609542</v>
      </c>
      <c r="B507" s="74">
        <v>2</v>
      </c>
      <c r="C507" s="74">
        <v>471</v>
      </c>
      <c r="D507" s="74">
        <v>471</v>
      </c>
      <c r="E507" s="74" t="s">
        <v>1034</v>
      </c>
      <c r="H507" s="73">
        <f>IF('Раздел 2'!P36&gt;='Раздел 2'!X36,0,1)</f>
        <v>0</v>
      </c>
    </row>
    <row r="508" spans="1:8" s="73" customFormat="1" x14ac:dyDescent="0.2">
      <c r="A508" s="73">
        <f t="shared" si="7"/>
        <v>609542</v>
      </c>
      <c r="B508" s="74">
        <v>2</v>
      </c>
      <c r="C508" s="74">
        <v>472</v>
      </c>
      <c r="D508" s="74">
        <v>472</v>
      </c>
      <c r="E508" s="74" t="s">
        <v>1035</v>
      </c>
      <c r="H508" s="73">
        <f>IF('Раздел 2'!P37&gt;='Раздел 2'!X37,0,1)</f>
        <v>0</v>
      </c>
    </row>
    <row r="509" spans="1:8" s="73" customFormat="1" x14ac:dyDescent="0.2">
      <c r="A509" s="73">
        <f t="shared" si="7"/>
        <v>609542</v>
      </c>
      <c r="B509" s="74">
        <v>2</v>
      </c>
      <c r="C509" s="74">
        <v>473</v>
      </c>
      <c r="D509" s="74">
        <v>473</v>
      </c>
      <c r="E509" s="74" t="s">
        <v>1036</v>
      </c>
      <c r="H509" s="73">
        <f>IF('Раздел 2'!P38&gt;='Раздел 2'!X38,0,1)</f>
        <v>0</v>
      </c>
    </row>
    <row r="510" spans="1:8" s="73" customFormat="1" x14ac:dyDescent="0.2">
      <c r="A510" s="73">
        <f t="shared" si="7"/>
        <v>609542</v>
      </c>
      <c r="B510" s="74">
        <v>2</v>
      </c>
      <c r="C510" s="74">
        <v>474</v>
      </c>
      <c r="D510" s="74">
        <v>474</v>
      </c>
      <c r="E510" s="74" t="s">
        <v>1037</v>
      </c>
      <c r="H510" s="73">
        <f>IF('Раздел 2'!P39&gt;='Раздел 2'!X39,0,1)</f>
        <v>0</v>
      </c>
    </row>
    <row r="511" spans="1:8" s="73" customFormat="1" x14ac:dyDescent="0.2">
      <c r="A511" s="73">
        <f t="shared" si="7"/>
        <v>609542</v>
      </c>
      <c r="B511" s="74">
        <v>2</v>
      </c>
      <c r="C511" s="74">
        <v>475</v>
      </c>
      <c r="D511" s="74">
        <v>475</v>
      </c>
      <c r="E511" s="74" t="s">
        <v>1038</v>
      </c>
      <c r="H511" s="73">
        <f>IF('Раздел 2'!P40&gt;='Раздел 2'!X40,0,1)</f>
        <v>0</v>
      </c>
    </row>
    <row r="512" spans="1:8" s="73" customFormat="1" x14ac:dyDescent="0.2">
      <c r="A512" s="73">
        <f t="shared" si="7"/>
        <v>609542</v>
      </c>
      <c r="B512" s="74">
        <v>2</v>
      </c>
      <c r="C512" s="74">
        <v>476</v>
      </c>
      <c r="D512" s="74">
        <v>476</v>
      </c>
      <c r="E512" s="74" t="s">
        <v>1039</v>
      </c>
      <c r="H512" s="73">
        <f>IF('Раздел 2'!P41&gt;='Раздел 2'!X41,0,1)</f>
        <v>0</v>
      </c>
    </row>
    <row r="513" spans="1:8" s="73" customFormat="1" x14ac:dyDescent="0.2">
      <c r="A513" s="73">
        <f t="shared" si="7"/>
        <v>609542</v>
      </c>
      <c r="B513" s="74">
        <v>2</v>
      </c>
      <c r="C513" s="74">
        <v>477</v>
      </c>
      <c r="D513" s="74">
        <v>477</v>
      </c>
      <c r="E513" s="74" t="s">
        <v>1040</v>
      </c>
      <c r="H513" s="73">
        <f>IF('Раздел 2'!P42&gt;='Раздел 2'!X42,0,1)</f>
        <v>0</v>
      </c>
    </row>
    <row r="514" spans="1:8" s="73" customFormat="1" x14ac:dyDescent="0.2">
      <c r="A514" s="73">
        <f t="shared" si="7"/>
        <v>609542</v>
      </c>
      <c r="B514" s="74">
        <v>2</v>
      </c>
      <c r="C514" s="74">
        <v>478</v>
      </c>
      <c r="D514" s="74">
        <v>478</v>
      </c>
      <c r="E514" s="74" t="s">
        <v>1041</v>
      </c>
      <c r="H514" s="73">
        <f>IF('Раздел 2'!P43&gt;='Раздел 2'!X43,0,1)</f>
        <v>0</v>
      </c>
    </row>
    <row r="515" spans="1:8" s="73" customFormat="1" x14ac:dyDescent="0.2">
      <c r="A515" s="73">
        <f t="shared" ref="A515:A578" si="8">P_3</f>
        <v>609542</v>
      </c>
      <c r="B515" s="74">
        <v>2</v>
      </c>
      <c r="C515" s="74">
        <v>479</v>
      </c>
      <c r="D515" s="74">
        <v>479</v>
      </c>
      <c r="E515" s="74" t="s">
        <v>1042</v>
      </c>
      <c r="H515" s="73">
        <f>IF('Раздел 2'!P44&gt;='Раздел 2'!X44,0,1)</f>
        <v>0</v>
      </c>
    </row>
    <row r="516" spans="1:8" s="73" customFormat="1" x14ac:dyDescent="0.2">
      <c r="A516" s="73">
        <f t="shared" si="8"/>
        <v>609542</v>
      </c>
      <c r="B516" s="74">
        <v>2</v>
      </c>
      <c r="C516" s="74">
        <v>480</v>
      </c>
      <c r="D516" s="74">
        <v>480</v>
      </c>
      <c r="E516" s="74" t="s">
        <v>1043</v>
      </c>
      <c r="H516" s="73">
        <f>IF('Раздел 2'!P45&gt;='Раздел 2'!X45,0,1)</f>
        <v>0</v>
      </c>
    </row>
    <row r="517" spans="1:8" s="73" customFormat="1" x14ac:dyDescent="0.2">
      <c r="A517" s="73">
        <f t="shared" si="8"/>
        <v>609542</v>
      </c>
      <c r="B517" s="74">
        <v>2</v>
      </c>
      <c r="C517" s="74">
        <v>481</v>
      </c>
      <c r="D517" s="74">
        <v>481</v>
      </c>
      <c r="E517" s="74" t="s">
        <v>1044</v>
      </c>
      <c r="H517" s="73">
        <f>IF('Раздел 2'!P47&gt;='Раздел 2'!X47,0,1)</f>
        <v>0</v>
      </c>
    </row>
    <row r="518" spans="1:8" s="73" customFormat="1" x14ac:dyDescent="0.2">
      <c r="A518" s="73">
        <f t="shared" si="8"/>
        <v>609542</v>
      </c>
      <c r="B518" s="74">
        <v>2</v>
      </c>
      <c r="C518" s="74">
        <v>482</v>
      </c>
      <c r="D518" s="74">
        <v>482</v>
      </c>
      <c r="E518" s="74" t="s">
        <v>581</v>
      </c>
      <c r="H518" s="73">
        <f>IF('Раздел 2'!P49&gt;='Раздел 2'!X49,0,1)</f>
        <v>0</v>
      </c>
    </row>
    <row r="519" spans="1:8" s="73" customFormat="1" x14ac:dyDescent="0.2">
      <c r="A519" s="73">
        <f t="shared" si="8"/>
        <v>609542</v>
      </c>
      <c r="B519" s="74">
        <v>2</v>
      </c>
      <c r="C519" s="74">
        <v>483</v>
      </c>
      <c r="D519" s="74">
        <v>483</v>
      </c>
      <c r="E519" s="74" t="s">
        <v>1045</v>
      </c>
      <c r="H519" s="73">
        <f>IF('Раздел 2'!P52&gt;='Раздел 2'!X52,0,1)</f>
        <v>0</v>
      </c>
    </row>
    <row r="520" spans="1:8" s="73" customFormat="1" x14ac:dyDescent="0.2">
      <c r="A520" s="73">
        <f t="shared" si="8"/>
        <v>609542</v>
      </c>
      <c r="B520" s="74">
        <v>2</v>
      </c>
      <c r="C520" s="74">
        <v>484</v>
      </c>
      <c r="D520" s="74">
        <v>484</v>
      </c>
      <c r="E520" s="74" t="s">
        <v>579</v>
      </c>
      <c r="H520" s="73">
        <f>IF('Раздел 2'!P56&gt;='Раздел 2'!X56,0,1)</f>
        <v>0</v>
      </c>
    </row>
    <row r="521" spans="1:8" s="73" customFormat="1" x14ac:dyDescent="0.2">
      <c r="A521" s="73">
        <f t="shared" si="8"/>
        <v>609542</v>
      </c>
      <c r="B521" s="74">
        <v>2</v>
      </c>
      <c r="C521" s="74">
        <v>485</v>
      </c>
      <c r="D521" s="74">
        <v>485</v>
      </c>
      <c r="E521" s="74" t="s">
        <v>582</v>
      </c>
      <c r="H521" s="73">
        <f>IF('Раздел 2'!P57&gt;='Раздел 2'!X57,0,1)</f>
        <v>0</v>
      </c>
    </row>
    <row r="522" spans="1:8" s="73" customFormat="1" x14ac:dyDescent="0.2">
      <c r="A522" s="73">
        <f t="shared" si="8"/>
        <v>609542</v>
      </c>
      <c r="B522" s="74">
        <v>2</v>
      </c>
      <c r="C522" s="74">
        <v>486</v>
      </c>
      <c r="D522" s="74">
        <v>486</v>
      </c>
      <c r="E522" s="74" t="s">
        <v>583</v>
      </c>
      <c r="H522" s="73">
        <f>IF('Раздел 2'!P59&gt;='Раздел 2'!X59,0,1)</f>
        <v>0</v>
      </c>
    </row>
    <row r="523" spans="1:8" s="73" customFormat="1" x14ac:dyDescent="0.2">
      <c r="A523" s="73">
        <f t="shared" si="8"/>
        <v>609542</v>
      </c>
      <c r="B523" s="74">
        <v>2</v>
      </c>
      <c r="C523" s="74">
        <v>487</v>
      </c>
      <c r="D523" s="74">
        <v>487</v>
      </c>
      <c r="E523" s="74" t="s">
        <v>46</v>
      </c>
      <c r="H523" s="73">
        <f>IF('Раздел 2'!P60&gt;='Раздел 2'!X60,0,1)</f>
        <v>0</v>
      </c>
    </row>
    <row r="524" spans="1:8" s="73" customFormat="1" x14ac:dyDescent="0.2">
      <c r="A524" s="73">
        <f t="shared" si="8"/>
        <v>609542</v>
      </c>
      <c r="B524" s="74">
        <v>2</v>
      </c>
      <c r="C524" s="74">
        <v>488</v>
      </c>
      <c r="D524" s="74">
        <v>488</v>
      </c>
      <c r="E524" s="74" t="s">
        <v>41</v>
      </c>
      <c r="H524" s="73">
        <f>IF('Раздел 2'!P61&gt;='Раздел 2'!X61,0,1)</f>
        <v>0</v>
      </c>
    </row>
    <row r="525" spans="1:8" s="73" customFormat="1" x14ac:dyDescent="0.2">
      <c r="A525" s="73">
        <f t="shared" si="8"/>
        <v>609542</v>
      </c>
      <c r="B525" s="74">
        <v>2</v>
      </c>
      <c r="C525" s="74">
        <v>489</v>
      </c>
      <c r="D525" s="74">
        <v>489</v>
      </c>
      <c r="E525" s="74" t="s">
        <v>362</v>
      </c>
      <c r="H525" s="73">
        <f>IF('Раздел 2'!P21=SUM('Раздел 2'!R21,'Раздел 2'!T21:X21),0,1)</f>
        <v>0</v>
      </c>
    </row>
    <row r="526" spans="1:8" s="73" customFormat="1" x14ac:dyDescent="0.2">
      <c r="A526" s="73">
        <f t="shared" si="8"/>
        <v>609542</v>
      </c>
      <c r="B526" s="74">
        <v>2</v>
      </c>
      <c r="C526" s="74">
        <v>490</v>
      </c>
      <c r="D526" s="74">
        <v>490</v>
      </c>
      <c r="E526" s="74" t="s">
        <v>47</v>
      </c>
      <c r="H526" s="73">
        <f>IF('Раздел 2'!P22=SUM('Раздел 2'!R22,'Раздел 2'!T22:X22),0,1)</f>
        <v>0</v>
      </c>
    </row>
    <row r="527" spans="1:8" s="73" customFormat="1" x14ac:dyDescent="0.2">
      <c r="A527" s="73">
        <f t="shared" si="8"/>
        <v>609542</v>
      </c>
      <c r="B527" s="74">
        <v>2</v>
      </c>
      <c r="C527" s="74">
        <v>491</v>
      </c>
      <c r="D527" s="74">
        <v>491</v>
      </c>
      <c r="E527" s="74" t="s">
        <v>48</v>
      </c>
      <c r="H527" s="73">
        <f>IF('Раздел 2'!P23=SUM('Раздел 2'!R23,'Раздел 2'!T23:X23),0,1)</f>
        <v>0</v>
      </c>
    </row>
    <row r="528" spans="1:8" s="73" customFormat="1" x14ac:dyDescent="0.2">
      <c r="A528" s="73">
        <f t="shared" si="8"/>
        <v>609542</v>
      </c>
      <c r="B528" s="74">
        <v>2</v>
      </c>
      <c r="C528" s="74">
        <v>492</v>
      </c>
      <c r="D528" s="74">
        <v>492</v>
      </c>
      <c r="E528" s="74" t="s">
        <v>49</v>
      </c>
      <c r="H528" s="73">
        <f>IF('Раздел 2'!P27=SUM('Раздел 2'!R27,'Раздел 2'!T27:X27),0,1)</f>
        <v>0</v>
      </c>
    </row>
    <row r="529" spans="1:8" s="73" customFormat="1" x14ac:dyDescent="0.2">
      <c r="A529" s="73">
        <f t="shared" si="8"/>
        <v>609542</v>
      </c>
      <c r="B529" s="74">
        <v>2</v>
      </c>
      <c r="C529" s="74">
        <v>493</v>
      </c>
      <c r="D529" s="74">
        <v>493</v>
      </c>
      <c r="E529" s="74" t="s">
        <v>50</v>
      </c>
      <c r="H529" s="73">
        <f>IF('Раздел 2'!P28=SUM('Раздел 2'!R28,'Раздел 2'!T28:X28),0,1)</f>
        <v>0</v>
      </c>
    </row>
    <row r="530" spans="1:8" s="73" customFormat="1" x14ac:dyDescent="0.2">
      <c r="A530" s="73">
        <f t="shared" si="8"/>
        <v>609542</v>
      </c>
      <c r="B530" s="74">
        <v>2</v>
      </c>
      <c r="C530" s="74">
        <v>494</v>
      </c>
      <c r="D530" s="74">
        <v>494</v>
      </c>
      <c r="E530" s="74" t="s">
        <v>51</v>
      </c>
      <c r="H530" s="73">
        <f>IF('Раздел 2'!P29=SUM('Раздел 2'!R29,'Раздел 2'!T29:X29),0,1)</f>
        <v>0</v>
      </c>
    </row>
    <row r="531" spans="1:8" s="73" customFormat="1" x14ac:dyDescent="0.2">
      <c r="A531" s="73">
        <f t="shared" si="8"/>
        <v>609542</v>
      </c>
      <c r="B531" s="74">
        <v>2</v>
      </c>
      <c r="C531" s="74">
        <v>495</v>
      </c>
      <c r="D531" s="74">
        <v>495</v>
      </c>
      <c r="E531" s="74" t="s">
        <v>52</v>
      </c>
      <c r="H531" s="73">
        <f>IF('Раздел 2'!P32=SUM('Раздел 2'!R32,'Раздел 2'!T32:X32),0,1)</f>
        <v>0</v>
      </c>
    </row>
    <row r="532" spans="1:8" s="73" customFormat="1" x14ac:dyDescent="0.2">
      <c r="A532" s="73">
        <f t="shared" si="8"/>
        <v>609542</v>
      </c>
      <c r="B532" s="74">
        <v>2</v>
      </c>
      <c r="C532" s="74">
        <v>496</v>
      </c>
      <c r="D532" s="74">
        <v>496</v>
      </c>
      <c r="E532" s="74" t="s">
        <v>53</v>
      </c>
      <c r="H532" s="73">
        <f>IF('Раздел 2'!P33=SUM('Раздел 2'!R33,'Раздел 2'!T33:X33),0,1)</f>
        <v>0</v>
      </c>
    </row>
    <row r="533" spans="1:8" s="73" customFormat="1" x14ac:dyDescent="0.2">
      <c r="A533" s="73">
        <f t="shared" si="8"/>
        <v>609542</v>
      </c>
      <c r="B533" s="74">
        <v>2</v>
      </c>
      <c r="C533" s="74">
        <v>497</v>
      </c>
      <c r="D533" s="74">
        <v>497</v>
      </c>
      <c r="E533" s="74" t="s">
        <v>54</v>
      </c>
      <c r="H533" s="73">
        <f>IF('Раздел 2'!P34=SUM('Раздел 2'!R34,'Раздел 2'!T34:X34),0,1)</f>
        <v>0</v>
      </c>
    </row>
    <row r="534" spans="1:8" s="73" customFormat="1" x14ac:dyDescent="0.2">
      <c r="A534" s="73">
        <f t="shared" si="8"/>
        <v>609542</v>
      </c>
      <c r="B534" s="74">
        <v>2</v>
      </c>
      <c r="C534" s="74">
        <v>498</v>
      </c>
      <c r="D534" s="74">
        <v>498</v>
      </c>
      <c r="E534" s="74" t="s">
        <v>55</v>
      </c>
      <c r="H534" s="73">
        <f>IF('Раздел 2'!P35=SUM('Раздел 2'!R35,'Раздел 2'!T35:X35),0,1)</f>
        <v>0</v>
      </c>
    </row>
    <row r="535" spans="1:8" s="73" customFormat="1" x14ac:dyDescent="0.2">
      <c r="A535" s="73">
        <f t="shared" si="8"/>
        <v>609542</v>
      </c>
      <c r="B535" s="74">
        <v>2</v>
      </c>
      <c r="C535" s="74">
        <v>499</v>
      </c>
      <c r="D535" s="74">
        <v>499</v>
      </c>
      <c r="E535" s="74" t="s">
        <v>56</v>
      </c>
      <c r="H535" s="73">
        <f>IF('Раздел 2'!P36=SUM('Раздел 2'!R36,'Раздел 2'!T36:X36),0,1)</f>
        <v>0</v>
      </c>
    </row>
    <row r="536" spans="1:8" s="73" customFormat="1" x14ac:dyDescent="0.2">
      <c r="A536" s="73">
        <f t="shared" si="8"/>
        <v>609542</v>
      </c>
      <c r="B536" s="74">
        <v>2</v>
      </c>
      <c r="C536" s="74">
        <v>500</v>
      </c>
      <c r="D536" s="74">
        <v>500</v>
      </c>
      <c r="E536" s="74" t="s">
        <v>57</v>
      </c>
      <c r="H536" s="73">
        <f>IF('Раздел 2'!P37=SUM('Раздел 2'!R37,'Раздел 2'!T37:X37),0,1)</f>
        <v>0</v>
      </c>
    </row>
    <row r="537" spans="1:8" s="73" customFormat="1" x14ac:dyDescent="0.2">
      <c r="A537" s="73">
        <f t="shared" si="8"/>
        <v>609542</v>
      </c>
      <c r="B537" s="74">
        <v>2</v>
      </c>
      <c r="C537" s="74">
        <v>501</v>
      </c>
      <c r="D537" s="74">
        <v>501</v>
      </c>
      <c r="E537" s="74" t="s">
        <v>58</v>
      </c>
      <c r="H537" s="73">
        <f>IF('Раздел 2'!P38=SUM('Раздел 2'!R38,'Раздел 2'!T38:X38),0,1)</f>
        <v>0</v>
      </c>
    </row>
    <row r="538" spans="1:8" s="73" customFormat="1" x14ac:dyDescent="0.2">
      <c r="A538" s="73">
        <f t="shared" si="8"/>
        <v>609542</v>
      </c>
      <c r="B538" s="74">
        <v>2</v>
      </c>
      <c r="C538" s="74">
        <v>502</v>
      </c>
      <c r="D538" s="74">
        <v>502</v>
      </c>
      <c r="E538" s="74" t="s">
        <v>59</v>
      </c>
      <c r="H538" s="73">
        <f>IF('Раздел 2'!P39=SUM('Раздел 2'!R39,'Раздел 2'!T39:X39),0,1)</f>
        <v>0</v>
      </c>
    </row>
    <row r="539" spans="1:8" s="73" customFormat="1" x14ac:dyDescent="0.2">
      <c r="A539" s="73">
        <f t="shared" si="8"/>
        <v>609542</v>
      </c>
      <c r="B539" s="74">
        <v>2</v>
      </c>
      <c r="C539" s="74">
        <v>503</v>
      </c>
      <c r="D539" s="74">
        <v>503</v>
      </c>
      <c r="E539" s="74" t="s">
        <v>60</v>
      </c>
      <c r="H539" s="73">
        <f>IF('Раздел 2'!P40=SUM('Раздел 2'!R40,'Раздел 2'!T40:X40),0,1)</f>
        <v>0</v>
      </c>
    </row>
    <row r="540" spans="1:8" s="73" customFormat="1" x14ac:dyDescent="0.2">
      <c r="A540" s="73">
        <f t="shared" si="8"/>
        <v>609542</v>
      </c>
      <c r="B540" s="74">
        <v>2</v>
      </c>
      <c r="C540" s="74">
        <v>504</v>
      </c>
      <c r="D540" s="74">
        <v>504</v>
      </c>
      <c r="E540" s="74" t="s">
        <v>61</v>
      </c>
      <c r="H540" s="73">
        <f>IF('Раздел 2'!P41=SUM('Раздел 2'!R41,'Раздел 2'!T41:X41),0,1)</f>
        <v>0</v>
      </c>
    </row>
    <row r="541" spans="1:8" s="73" customFormat="1" x14ac:dyDescent="0.2">
      <c r="A541" s="73">
        <f t="shared" si="8"/>
        <v>609542</v>
      </c>
      <c r="B541" s="74">
        <v>2</v>
      </c>
      <c r="C541" s="74">
        <v>505</v>
      </c>
      <c r="D541" s="74">
        <v>505</v>
      </c>
      <c r="E541" s="74" t="s">
        <v>62</v>
      </c>
      <c r="H541" s="73">
        <f>IF('Раздел 2'!P42=SUM('Раздел 2'!R42,'Раздел 2'!T42:X42),0,1)</f>
        <v>0</v>
      </c>
    </row>
    <row r="542" spans="1:8" s="73" customFormat="1" x14ac:dyDescent="0.2">
      <c r="A542" s="73">
        <f t="shared" si="8"/>
        <v>609542</v>
      </c>
      <c r="B542" s="74">
        <v>2</v>
      </c>
      <c r="C542" s="74">
        <v>506</v>
      </c>
      <c r="D542" s="74">
        <v>506</v>
      </c>
      <c r="E542" s="74" t="s">
        <v>63</v>
      </c>
      <c r="H542" s="73">
        <f>IF('Раздел 2'!P43=SUM('Раздел 2'!R43,'Раздел 2'!T43:X43),0,1)</f>
        <v>0</v>
      </c>
    </row>
    <row r="543" spans="1:8" s="73" customFormat="1" x14ac:dyDescent="0.2">
      <c r="A543" s="73">
        <f t="shared" si="8"/>
        <v>609542</v>
      </c>
      <c r="B543" s="74">
        <v>2</v>
      </c>
      <c r="C543" s="74">
        <v>507</v>
      </c>
      <c r="D543" s="74">
        <v>507</v>
      </c>
      <c r="E543" s="74" t="s">
        <v>64</v>
      </c>
      <c r="H543" s="73">
        <f>IF('Раздел 2'!P44=SUM('Раздел 2'!R44,'Раздел 2'!T44:X44),0,1)</f>
        <v>0</v>
      </c>
    </row>
    <row r="544" spans="1:8" s="73" customFormat="1" x14ac:dyDescent="0.2">
      <c r="A544" s="73">
        <f t="shared" si="8"/>
        <v>609542</v>
      </c>
      <c r="B544" s="74">
        <v>2</v>
      </c>
      <c r="C544" s="74">
        <v>508</v>
      </c>
      <c r="D544" s="74">
        <v>508</v>
      </c>
      <c r="E544" s="74" t="s">
        <v>65</v>
      </c>
      <c r="H544" s="73">
        <f>IF('Раздел 2'!P45=SUM('Раздел 2'!R45,'Раздел 2'!T45:X45),0,1)</f>
        <v>0</v>
      </c>
    </row>
    <row r="545" spans="1:8" s="73" customFormat="1" x14ac:dyDescent="0.2">
      <c r="A545" s="73">
        <f t="shared" si="8"/>
        <v>609542</v>
      </c>
      <c r="B545" s="74">
        <v>2</v>
      </c>
      <c r="C545" s="74">
        <v>509</v>
      </c>
      <c r="D545" s="74">
        <v>509</v>
      </c>
      <c r="E545" s="74" t="s">
        <v>66</v>
      </c>
      <c r="H545" s="73">
        <f>IF('Раздел 2'!P47=SUM('Раздел 2'!R47,'Раздел 2'!T47:X47),0,1)</f>
        <v>0</v>
      </c>
    </row>
    <row r="546" spans="1:8" s="73" customFormat="1" x14ac:dyDescent="0.2">
      <c r="A546" s="73">
        <f t="shared" si="8"/>
        <v>609542</v>
      </c>
      <c r="B546" s="74">
        <v>2</v>
      </c>
      <c r="C546" s="74">
        <v>510</v>
      </c>
      <c r="D546" s="74">
        <v>510</v>
      </c>
      <c r="E546" s="74" t="s">
        <v>67</v>
      </c>
      <c r="H546" s="73">
        <f>IF('Раздел 2'!P49=SUM('Раздел 2'!R49,'Раздел 2'!T49:X49),0,1)</f>
        <v>0</v>
      </c>
    </row>
    <row r="547" spans="1:8" s="73" customFormat="1" x14ac:dyDescent="0.2">
      <c r="A547" s="73">
        <f t="shared" si="8"/>
        <v>609542</v>
      </c>
      <c r="B547" s="74">
        <v>2</v>
      </c>
      <c r="C547" s="74">
        <v>511</v>
      </c>
      <c r="D547" s="74">
        <v>511</v>
      </c>
      <c r="E547" s="74" t="s">
        <v>68</v>
      </c>
      <c r="H547" s="73">
        <f>IF('Раздел 2'!P52=SUM('Раздел 2'!R52,'Раздел 2'!T52:X52),0,1)</f>
        <v>0</v>
      </c>
    </row>
    <row r="548" spans="1:8" s="73" customFormat="1" x14ac:dyDescent="0.2">
      <c r="A548" s="73">
        <f t="shared" si="8"/>
        <v>609542</v>
      </c>
      <c r="B548" s="74">
        <v>2</v>
      </c>
      <c r="C548" s="74">
        <v>512</v>
      </c>
      <c r="D548" s="74">
        <v>512</v>
      </c>
      <c r="E548" s="74" t="s">
        <v>69</v>
      </c>
      <c r="H548" s="73">
        <f>IF('Раздел 2'!P56=SUM('Раздел 2'!R56,'Раздел 2'!T56:X56),0,1)</f>
        <v>0</v>
      </c>
    </row>
    <row r="549" spans="1:8" s="73" customFormat="1" x14ac:dyDescent="0.2">
      <c r="A549" s="73">
        <f t="shared" si="8"/>
        <v>609542</v>
      </c>
      <c r="B549" s="74">
        <v>2</v>
      </c>
      <c r="C549" s="74">
        <v>513</v>
      </c>
      <c r="D549" s="74">
        <v>513</v>
      </c>
      <c r="E549" s="74" t="s">
        <v>70</v>
      </c>
      <c r="H549" s="73">
        <f>IF('Раздел 2'!P57=SUM('Раздел 2'!R57,'Раздел 2'!T57:X57),0,1)</f>
        <v>0</v>
      </c>
    </row>
    <row r="550" spans="1:8" s="73" customFormat="1" x14ac:dyDescent="0.2">
      <c r="A550" s="73">
        <f t="shared" si="8"/>
        <v>609542</v>
      </c>
      <c r="B550" s="74">
        <v>2</v>
      </c>
      <c r="C550" s="74">
        <v>514</v>
      </c>
      <c r="D550" s="74">
        <v>514</v>
      </c>
      <c r="E550" s="74" t="s">
        <v>71</v>
      </c>
      <c r="H550" s="73">
        <f>IF('Раздел 2'!P59=SUM('Раздел 2'!R59,'Раздел 2'!T59:X59),0,1)</f>
        <v>0</v>
      </c>
    </row>
    <row r="551" spans="1:8" s="73" customFormat="1" x14ac:dyDescent="0.2">
      <c r="A551" s="73">
        <f t="shared" si="8"/>
        <v>609542</v>
      </c>
      <c r="B551" s="74">
        <v>2</v>
      </c>
      <c r="C551" s="74">
        <v>515</v>
      </c>
      <c r="D551" s="74">
        <v>515</v>
      </c>
      <c r="E551" s="74" t="s">
        <v>72</v>
      </c>
      <c r="H551" s="73">
        <f>IF('Раздел 2'!P60=SUM('Раздел 2'!R60,'Раздел 2'!T60:X60),0,1)</f>
        <v>0</v>
      </c>
    </row>
    <row r="552" spans="1:8" s="73" customFormat="1" x14ac:dyDescent="0.2">
      <c r="A552" s="73">
        <f t="shared" si="8"/>
        <v>609542</v>
      </c>
      <c r="B552" s="74">
        <v>2</v>
      </c>
      <c r="C552" s="74">
        <v>516</v>
      </c>
      <c r="D552" s="74">
        <v>516</v>
      </c>
      <c r="E552" s="74" t="s">
        <v>73</v>
      </c>
      <c r="H552" s="73">
        <f>IF('Раздел 2'!P61=SUM('Раздел 2'!R61,'Раздел 2'!T61:X61),0,1)</f>
        <v>0</v>
      </c>
    </row>
    <row r="553" spans="1:8" s="73" customFormat="1" x14ac:dyDescent="0.2">
      <c r="A553" s="73">
        <f t="shared" si="8"/>
        <v>609542</v>
      </c>
      <c r="B553" s="74">
        <v>2</v>
      </c>
      <c r="C553" s="74">
        <v>517</v>
      </c>
      <c r="D553" s="74">
        <v>517</v>
      </c>
      <c r="E553" s="74" t="s">
        <v>363</v>
      </c>
      <c r="H553" s="73">
        <f>IF('Раздел 2'!Y21&gt;='Раздел 2'!Z21,0,1)</f>
        <v>0</v>
      </c>
    </row>
    <row r="554" spans="1:8" s="73" customFormat="1" x14ac:dyDescent="0.2">
      <c r="A554" s="73">
        <f t="shared" si="8"/>
        <v>609542</v>
      </c>
      <c r="B554" s="74">
        <v>2</v>
      </c>
      <c r="C554" s="74">
        <v>518</v>
      </c>
      <c r="D554" s="74">
        <v>518</v>
      </c>
      <c r="E554" s="74" t="s">
        <v>739</v>
      </c>
      <c r="H554" s="73">
        <f>IF('Раздел 2'!Y22&gt;='Раздел 2'!Z22,0,1)</f>
        <v>0</v>
      </c>
    </row>
    <row r="555" spans="1:8" s="73" customFormat="1" x14ac:dyDescent="0.2">
      <c r="A555" s="73">
        <f t="shared" si="8"/>
        <v>609542</v>
      </c>
      <c r="B555" s="74">
        <v>2</v>
      </c>
      <c r="C555" s="74">
        <v>519</v>
      </c>
      <c r="D555" s="74">
        <v>519</v>
      </c>
      <c r="E555" s="74" t="s">
        <v>740</v>
      </c>
      <c r="H555" s="73">
        <f>IF('Раздел 2'!Y23&gt;='Раздел 2'!Z23,0,1)</f>
        <v>0</v>
      </c>
    </row>
    <row r="556" spans="1:8" s="73" customFormat="1" x14ac:dyDescent="0.2">
      <c r="A556" s="73">
        <f t="shared" si="8"/>
        <v>609542</v>
      </c>
      <c r="B556" s="74">
        <v>2</v>
      </c>
      <c r="C556" s="74">
        <v>520</v>
      </c>
      <c r="D556" s="74">
        <v>520</v>
      </c>
      <c r="E556" s="74" t="s">
        <v>741</v>
      </c>
      <c r="H556" s="73">
        <f>IF('Раздел 2'!Y27&gt;='Раздел 2'!Z27,0,1)</f>
        <v>0</v>
      </c>
    </row>
    <row r="557" spans="1:8" s="73" customFormat="1" x14ac:dyDescent="0.2">
      <c r="A557" s="73">
        <f t="shared" si="8"/>
        <v>609542</v>
      </c>
      <c r="B557" s="74">
        <v>2</v>
      </c>
      <c r="C557" s="74">
        <v>521</v>
      </c>
      <c r="D557" s="74">
        <v>521</v>
      </c>
      <c r="E557" s="74" t="s">
        <v>742</v>
      </c>
      <c r="H557" s="73">
        <f>IF('Раздел 2'!Y28&gt;='Раздел 2'!Z28,0,1)</f>
        <v>0</v>
      </c>
    </row>
    <row r="558" spans="1:8" s="73" customFormat="1" x14ac:dyDescent="0.2">
      <c r="A558" s="73">
        <f t="shared" si="8"/>
        <v>609542</v>
      </c>
      <c r="B558" s="74">
        <v>2</v>
      </c>
      <c r="C558" s="74">
        <v>522</v>
      </c>
      <c r="D558" s="74">
        <v>522</v>
      </c>
      <c r="E558" s="74" t="s">
        <v>743</v>
      </c>
      <c r="H558" s="73">
        <f>IF('Раздел 2'!Y29&gt;='Раздел 2'!Z29,0,1)</f>
        <v>0</v>
      </c>
    </row>
    <row r="559" spans="1:8" s="73" customFormat="1" x14ac:dyDescent="0.2">
      <c r="A559" s="73">
        <f t="shared" si="8"/>
        <v>609542</v>
      </c>
      <c r="B559" s="74">
        <v>2</v>
      </c>
      <c r="C559" s="74">
        <v>523</v>
      </c>
      <c r="D559" s="74">
        <v>523</v>
      </c>
      <c r="E559" s="74" t="s">
        <v>744</v>
      </c>
      <c r="H559" s="73">
        <f>IF('Раздел 2'!Y32&gt;='Раздел 2'!Z32,0,1)</f>
        <v>0</v>
      </c>
    </row>
    <row r="560" spans="1:8" s="73" customFormat="1" x14ac:dyDescent="0.2">
      <c r="A560" s="73">
        <f t="shared" si="8"/>
        <v>609542</v>
      </c>
      <c r="B560" s="74">
        <v>2</v>
      </c>
      <c r="C560" s="74">
        <v>524</v>
      </c>
      <c r="D560" s="74">
        <v>524</v>
      </c>
      <c r="E560" s="74" t="s">
        <v>745</v>
      </c>
      <c r="H560" s="73">
        <f>IF('Раздел 2'!Y33&gt;='Раздел 2'!Z33,0,1)</f>
        <v>0</v>
      </c>
    </row>
    <row r="561" spans="1:8" s="73" customFormat="1" x14ac:dyDescent="0.2">
      <c r="A561" s="73">
        <f t="shared" si="8"/>
        <v>609542</v>
      </c>
      <c r="B561" s="74">
        <v>2</v>
      </c>
      <c r="C561" s="74">
        <v>525</v>
      </c>
      <c r="D561" s="74">
        <v>525</v>
      </c>
      <c r="E561" s="74" t="s">
        <v>705</v>
      </c>
      <c r="H561" s="73">
        <f>IF('Раздел 2'!Y34&gt;='Раздел 2'!Z34,0,1)</f>
        <v>0</v>
      </c>
    </row>
    <row r="562" spans="1:8" s="73" customFormat="1" x14ac:dyDescent="0.2">
      <c r="A562" s="73">
        <f t="shared" si="8"/>
        <v>609542</v>
      </c>
      <c r="B562" s="74">
        <v>2</v>
      </c>
      <c r="C562" s="74">
        <v>526</v>
      </c>
      <c r="D562" s="74">
        <v>526</v>
      </c>
      <c r="E562" s="74" t="s">
        <v>706</v>
      </c>
      <c r="H562" s="73">
        <f>IF('Раздел 2'!Y35&gt;='Раздел 2'!Z35,0,1)</f>
        <v>0</v>
      </c>
    </row>
    <row r="563" spans="1:8" s="73" customFormat="1" x14ac:dyDescent="0.2">
      <c r="A563" s="73">
        <f t="shared" si="8"/>
        <v>609542</v>
      </c>
      <c r="B563" s="74">
        <v>2</v>
      </c>
      <c r="C563" s="74">
        <v>527</v>
      </c>
      <c r="D563" s="74">
        <v>527</v>
      </c>
      <c r="E563" s="74" t="s">
        <v>707</v>
      </c>
      <c r="H563" s="73">
        <f>IF('Раздел 2'!Y36&gt;='Раздел 2'!Z36,0,1)</f>
        <v>0</v>
      </c>
    </row>
    <row r="564" spans="1:8" s="73" customFormat="1" x14ac:dyDescent="0.2">
      <c r="A564" s="73">
        <f t="shared" si="8"/>
        <v>609542</v>
      </c>
      <c r="B564" s="74">
        <v>2</v>
      </c>
      <c r="C564" s="74">
        <v>528</v>
      </c>
      <c r="D564" s="74">
        <v>528</v>
      </c>
      <c r="E564" s="74" t="s">
        <v>708</v>
      </c>
      <c r="H564" s="73">
        <f>IF('Раздел 2'!Y37&gt;='Раздел 2'!Z37,0,1)</f>
        <v>0</v>
      </c>
    </row>
    <row r="565" spans="1:8" s="73" customFormat="1" x14ac:dyDescent="0.2">
      <c r="A565" s="73">
        <f t="shared" si="8"/>
        <v>609542</v>
      </c>
      <c r="B565" s="74">
        <v>2</v>
      </c>
      <c r="C565" s="74">
        <v>529</v>
      </c>
      <c r="D565" s="74">
        <v>529</v>
      </c>
      <c r="E565" s="74" t="s">
        <v>465</v>
      </c>
      <c r="H565" s="73">
        <f>IF('Раздел 2'!Y38&gt;='Раздел 2'!Z38,0,1)</f>
        <v>0</v>
      </c>
    </row>
    <row r="566" spans="1:8" s="73" customFormat="1" x14ac:dyDescent="0.2">
      <c r="A566" s="73">
        <f t="shared" si="8"/>
        <v>609542</v>
      </c>
      <c r="B566" s="74">
        <v>2</v>
      </c>
      <c r="C566" s="74">
        <v>530</v>
      </c>
      <c r="D566" s="74">
        <v>530</v>
      </c>
      <c r="E566" s="74" t="s">
        <v>466</v>
      </c>
      <c r="H566" s="73">
        <f>IF('Раздел 2'!Y39&gt;='Раздел 2'!Z39,0,1)</f>
        <v>0</v>
      </c>
    </row>
    <row r="567" spans="1:8" s="73" customFormat="1" x14ac:dyDescent="0.2">
      <c r="A567" s="73">
        <f t="shared" si="8"/>
        <v>609542</v>
      </c>
      <c r="B567" s="74">
        <v>2</v>
      </c>
      <c r="C567" s="74">
        <v>531</v>
      </c>
      <c r="D567" s="74">
        <v>531</v>
      </c>
      <c r="E567" s="74" t="s">
        <v>467</v>
      </c>
      <c r="H567" s="73">
        <f>IF('Раздел 2'!Y40&gt;='Раздел 2'!Z40,0,1)</f>
        <v>0</v>
      </c>
    </row>
    <row r="568" spans="1:8" s="73" customFormat="1" x14ac:dyDescent="0.2">
      <c r="A568" s="73">
        <f t="shared" si="8"/>
        <v>609542</v>
      </c>
      <c r="B568" s="74">
        <v>2</v>
      </c>
      <c r="C568" s="74">
        <v>532</v>
      </c>
      <c r="D568" s="74">
        <v>532</v>
      </c>
      <c r="E568" s="74" t="s">
        <v>468</v>
      </c>
      <c r="H568" s="73">
        <f>IF('Раздел 2'!Y41&gt;='Раздел 2'!Z41,0,1)</f>
        <v>0</v>
      </c>
    </row>
    <row r="569" spans="1:8" s="73" customFormat="1" x14ac:dyDescent="0.2">
      <c r="A569" s="73">
        <f t="shared" si="8"/>
        <v>609542</v>
      </c>
      <c r="B569" s="74">
        <v>2</v>
      </c>
      <c r="C569" s="74">
        <v>533</v>
      </c>
      <c r="D569" s="74">
        <v>533</v>
      </c>
      <c r="E569" s="74" t="s">
        <v>469</v>
      </c>
      <c r="H569" s="73">
        <f>IF('Раздел 2'!Y42&gt;='Раздел 2'!Z42,0,1)</f>
        <v>0</v>
      </c>
    </row>
    <row r="570" spans="1:8" s="73" customFormat="1" x14ac:dyDescent="0.2">
      <c r="A570" s="73">
        <f t="shared" si="8"/>
        <v>609542</v>
      </c>
      <c r="B570" s="74">
        <v>2</v>
      </c>
      <c r="C570" s="74">
        <v>534</v>
      </c>
      <c r="D570" s="74">
        <v>534</v>
      </c>
      <c r="E570" s="74" t="s">
        <v>470</v>
      </c>
      <c r="H570" s="73">
        <f>IF('Раздел 2'!Y43&gt;='Раздел 2'!Z43,0,1)</f>
        <v>0</v>
      </c>
    </row>
    <row r="571" spans="1:8" s="73" customFormat="1" x14ac:dyDescent="0.2">
      <c r="A571" s="73">
        <f t="shared" si="8"/>
        <v>609542</v>
      </c>
      <c r="B571" s="74">
        <v>2</v>
      </c>
      <c r="C571" s="74">
        <v>535</v>
      </c>
      <c r="D571" s="74">
        <v>535</v>
      </c>
      <c r="E571" s="74" t="s">
        <v>471</v>
      </c>
      <c r="H571" s="73">
        <f>IF('Раздел 2'!Y44&gt;='Раздел 2'!Z44,0,1)</f>
        <v>0</v>
      </c>
    </row>
    <row r="572" spans="1:8" s="73" customFormat="1" x14ac:dyDescent="0.2">
      <c r="A572" s="73">
        <f t="shared" si="8"/>
        <v>609542</v>
      </c>
      <c r="B572" s="74">
        <v>2</v>
      </c>
      <c r="C572" s="74">
        <v>536</v>
      </c>
      <c r="D572" s="74">
        <v>536</v>
      </c>
      <c r="E572" s="74" t="s">
        <v>472</v>
      </c>
      <c r="H572" s="73">
        <f>IF('Раздел 2'!Y45&gt;='Раздел 2'!Z45,0,1)</f>
        <v>0</v>
      </c>
    </row>
    <row r="573" spans="1:8" s="73" customFormat="1" x14ac:dyDescent="0.2">
      <c r="A573" s="73">
        <f t="shared" si="8"/>
        <v>609542</v>
      </c>
      <c r="B573" s="74">
        <v>2</v>
      </c>
      <c r="C573" s="74">
        <v>537</v>
      </c>
      <c r="D573" s="74">
        <v>537</v>
      </c>
      <c r="E573" s="74" t="s">
        <v>473</v>
      </c>
      <c r="H573" s="73">
        <f>IF('Раздел 2'!Y47&gt;='Раздел 2'!Z47,0,1)</f>
        <v>0</v>
      </c>
    </row>
    <row r="574" spans="1:8" s="73" customFormat="1" x14ac:dyDescent="0.2">
      <c r="A574" s="73">
        <f t="shared" si="8"/>
        <v>609542</v>
      </c>
      <c r="B574" s="74">
        <v>2</v>
      </c>
      <c r="C574" s="74">
        <v>538</v>
      </c>
      <c r="D574" s="74">
        <v>538</v>
      </c>
      <c r="E574" s="74" t="s">
        <v>585</v>
      </c>
      <c r="H574" s="73">
        <f>IF('Раздел 2'!Y49&gt;='Раздел 2'!Z49,0,1)</f>
        <v>0</v>
      </c>
    </row>
    <row r="575" spans="1:8" s="73" customFormat="1" x14ac:dyDescent="0.2">
      <c r="A575" s="73">
        <f t="shared" si="8"/>
        <v>609542</v>
      </c>
      <c r="B575" s="74">
        <v>2</v>
      </c>
      <c r="C575" s="74">
        <v>539</v>
      </c>
      <c r="D575" s="74">
        <v>539</v>
      </c>
      <c r="E575" s="74" t="s">
        <v>474</v>
      </c>
      <c r="H575" s="73">
        <f>IF('Раздел 2'!Y52&gt;='Раздел 2'!Z52,0,1)</f>
        <v>0</v>
      </c>
    </row>
    <row r="576" spans="1:8" s="73" customFormat="1" x14ac:dyDescent="0.2">
      <c r="A576" s="73">
        <f t="shared" si="8"/>
        <v>609542</v>
      </c>
      <c r="B576" s="74">
        <v>2</v>
      </c>
      <c r="C576" s="74">
        <v>540</v>
      </c>
      <c r="D576" s="74">
        <v>540</v>
      </c>
      <c r="E576" s="74" t="s">
        <v>74</v>
      </c>
      <c r="H576" s="73">
        <f>IF('Раздел 2'!Y56&gt;='Раздел 2'!Z56,0,1)</f>
        <v>0</v>
      </c>
    </row>
    <row r="577" spans="1:8" s="73" customFormat="1" x14ac:dyDescent="0.2">
      <c r="A577" s="73">
        <f t="shared" si="8"/>
        <v>609542</v>
      </c>
      <c r="B577" s="74">
        <v>2</v>
      </c>
      <c r="C577" s="74">
        <v>541</v>
      </c>
      <c r="D577" s="74">
        <v>541</v>
      </c>
      <c r="E577" s="74" t="s">
        <v>586</v>
      </c>
      <c r="H577" s="73">
        <f>IF('Раздел 2'!Y57&gt;='Раздел 2'!Z57,0,1)</f>
        <v>0</v>
      </c>
    </row>
    <row r="578" spans="1:8" s="73" customFormat="1" x14ac:dyDescent="0.2">
      <c r="A578" s="73">
        <f t="shared" si="8"/>
        <v>609542</v>
      </c>
      <c r="B578" s="74">
        <v>2</v>
      </c>
      <c r="C578" s="74">
        <v>542</v>
      </c>
      <c r="D578" s="74">
        <v>542</v>
      </c>
      <c r="E578" s="74" t="s">
        <v>587</v>
      </c>
      <c r="H578" s="73">
        <f>IF('Раздел 2'!Y59&gt;='Раздел 2'!Z59,0,1)</f>
        <v>0</v>
      </c>
    </row>
    <row r="579" spans="1:8" s="73" customFormat="1" x14ac:dyDescent="0.2">
      <c r="A579" s="73">
        <f t="shared" ref="A579:A642" si="9">P_3</f>
        <v>609542</v>
      </c>
      <c r="B579" s="74">
        <v>2</v>
      </c>
      <c r="C579" s="74">
        <v>543</v>
      </c>
      <c r="D579" s="74">
        <v>543</v>
      </c>
      <c r="E579" s="74" t="s">
        <v>75</v>
      </c>
      <c r="H579" s="73">
        <f>IF('Раздел 2'!Y60&gt;='Раздел 2'!Z60,0,1)</f>
        <v>0</v>
      </c>
    </row>
    <row r="580" spans="1:8" s="73" customFormat="1" x14ac:dyDescent="0.2">
      <c r="A580" s="73">
        <f t="shared" si="9"/>
        <v>609542</v>
      </c>
      <c r="B580" s="74">
        <v>2</v>
      </c>
      <c r="C580" s="74">
        <v>544</v>
      </c>
      <c r="D580" s="74">
        <v>544</v>
      </c>
      <c r="E580" s="74" t="s">
        <v>76</v>
      </c>
      <c r="H580" s="73">
        <f>IF('Раздел 2'!Y61&gt;='Раздел 2'!Z61,0,1)</f>
        <v>0</v>
      </c>
    </row>
    <row r="581" spans="1:8" s="73" customFormat="1" x14ac:dyDescent="0.2">
      <c r="A581" s="73">
        <f t="shared" si="9"/>
        <v>609542</v>
      </c>
      <c r="B581" s="74">
        <v>2</v>
      </c>
      <c r="C581" s="74">
        <v>545</v>
      </c>
      <c r="D581" s="74">
        <v>545</v>
      </c>
      <c r="E581" s="74" t="s">
        <v>712</v>
      </c>
      <c r="H581" s="73">
        <f>IF('Раздел 2'!Y21&gt;='Раздел 2'!AA21,0,1)</f>
        <v>0</v>
      </c>
    </row>
    <row r="582" spans="1:8" s="73" customFormat="1" x14ac:dyDescent="0.2">
      <c r="A582" s="73">
        <f t="shared" si="9"/>
        <v>609542</v>
      </c>
      <c r="B582" s="74">
        <v>2</v>
      </c>
      <c r="C582" s="74">
        <v>546</v>
      </c>
      <c r="D582" s="74">
        <v>546</v>
      </c>
      <c r="E582" s="74" t="s">
        <v>713</v>
      </c>
      <c r="H582" s="73">
        <f>IF('Раздел 2'!Y22&gt;='Раздел 2'!AA22,0,1)</f>
        <v>0</v>
      </c>
    </row>
    <row r="583" spans="1:8" s="73" customFormat="1" x14ac:dyDescent="0.2">
      <c r="A583" s="73">
        <f t="shared" si="9"/>
        <v>609542</v>
      </c>
      <c r="B583" s="74">
        <v>2</v>
      </c>
      <c r="C583" s="74">
        <v>547</v>
      </c>
      <c r="D583" s="74">
        <v>547</v>
      </c>
      <c r="E583" s="74" t="s">
        <v>714</v>
      </c>
      <c r="H583" s="73">
        <f>IF('Раздел 2'!Y23&gt;='Раздел 2'!AA23,0,1)</f>
        <v>0</v>
      </c>
    </row>
    <row r="584" spans="1:8" s="73" customFormat="1" x14ac:dyDescent="0.2">
      <c r="A584" s="73">
        <f t="shared" si="9"/>
        <v>609542</v>
      </c>
      <c r="B584" s="74">
        <v>2</v>
      </c>
      <c r="C584" s="74">
        <v>548</v>
      </c>
      <c r="D584" s="74">
        <v>548</v>
      </c>
      <c r="E584" s="74" t="s">
        <v>715</v>
      </c>
      <c r="H584" s="73">
        <f>IF('Раздел 2'!Y27&gt;='Раздел 2'!AA27,0,1)</f>
        <v>0</v>
      </c>
    </row>
    <row r="585" spans="1:8" s="73" customFormat="1" x14ac:dyDescent="0.2">
      <c r="A585" s="73">
        <f t="shared" si="9"/>
        <v>609542</v>
      </c>
      <c r="B585" s="74">
        <v>2</v>
      </c>
      <c r="C585" s="74">
        <v>549</v>
      </c>
      <c r="D585" s="74">
        <v>549</v>
      </c>
      <c r="E585" s="74" t="s">
        <v>716</v>
      </c>
      <c r="H585" s="73">
        <f>IF('Раздел 2'!Y28&gt;='Раздел 2'!AA28,0,1)</f>
        <v>0</v>
      </c>
    </row>
    <row r="586" spans="1:8" s="73" customFormat="1" x14ac:dyDescent="0.2">
      <c r="A586" s="73">
        <f t="shared" si="9"/>
        <v>609542</v>
      </c>
      <c r="B586" s="74">
        <v>2</v>
      </c>
      <c r="C586" s="74">
        <v>550</v>
      </c>
      <c r="D586" s="74">
        <v>550</v>
      </c>
      <c r="E586" s="74" t="s">
        <v>717</v>
      </c>
      <c r="H586" s="73">
        <f>IF('Раздел 2'!Y29&gt;='Раздел 2'!AA29,0,1)</f>
        <v>0</v>
      </c>
    </row>
    <row r="587" spans="1:8" s="73" customFormat="1" x14ac:dyDescent="0.2">
      <c r="A587" s="73">
        <f t="shared" si="9"/>
        <v>609542</v>
      </c>
      <c r="B587" s="74">
        <v>2</v>
      </c>
      <c r="C587" s="74">
        <v>551</v>
      </c>
      <c r="D587" s="74">
        <v>551</v>
      </c>
      <c r="E587" s="74" t="s">
        <v>718</v>
      </c>
      <c r="H587" s="73">
        <f>IF('Раздел 2'!Y32&gt;='Раздел 2'!AA32,0,1)</f>
        <v>0</v>
      </c>
    </row>
    <row r="588" spans="1:8" s="73" customFormat="1" x14ac:dyDescent="0.2">
      <c r="A588" s="73">
        <f t="shared" si="9"/>
        <v>609542</v>
      </c>
      <c r="B588" s="74">
        <v>2</v>
      </c>
      <c r="C588" s="74">
        <v>552</v>
      </c>
      <c r="D588" s="74">
        <v>552</v>
      </c>
      <c r="E588" s="74" t="s">
        <v>719</v>
      </c>
      <c r="H588" s="73">
        <f>IF('Раздел 2'!Y33&gt;='Раздел 2'!AA33,0,1)</f>
        <v>0</v>
      </c>
    </row>
    <row r="589" spans="1:8" s="73" customFormat="1" x14ac:dyDescent="0.2">
      <c r="A589" s="73">
        <f t="shared" si="9"/>
        <v>609542</v>
      </c>
      <c r="B589" s="74">
        <v>2</v>
      </c>
      <c r="C589" s="74">
        <v>553</v>
      </c>
      <c r="D589" s="74">
        <v>553</v>
      </c>
      <c r="E589" s="74" t="s">
        <v>720</v>
      </c>
      <c r="H589" s="73">
        <f>IF('Раздел 2'!Y34&gt;='Раздел 2'!AA34,0,1)</f>
        <v>0</v>
      </c>
    </row>
    <row r="590" spans="1:8" s="73" customFormat="1" x14ac:dyDescent="0.2">
      <c r="A590" s="73">
        <f t="shared" si="9"/>
        <v>609542</v>
      </c>
      <c r="B590" s="74">
        <v>2</v>
      </c>
      <c r="C590" s="74">
        <v>554</v>
      </c>
      <c r="D590" s="74">
        <v>554</v>
      </c>
      <c r="E590" s="74" t="s">
        <v>721</v>
      </c>
      <c r="H590" s="73">
        <f>IF('Раздел 2'!Y35&gt;='Раздел 2'!AA35,0,1)</f>
        <v>0</v>
      </c>
    </row>
    <row r="591" spans="1:8" s="73" customFormat="1" x14ac:dyDescent="0.2">
      <c r="A591" s="73">
        <f t="shared" si="9"/>
        <v>609542</v>
      </c>
      <c r="B591" s="74">
        <v>2</v>
      </c>
      <c r="C591" s="74">
        <v>555</v>
      </c>
      <c r="D591" s="74">
        <v>555</v>
      </c>
      <c r="E591" s="74" t="s">
        <v>722</v>
      </c>
      <c r="H591" s="73">
        <f>IF('Раздел 2'!Y36&gt;='Раздел 2'!AA36,0,1)</f>
        <v>0</v>
      </c>
    </row>
    <row r="592" spans="1:8" s="73" customFormat="1" x14ac:dyDescent="0.2">
      <c r="A592" s="73">
        <f t="shared" si="9"/>
        <v>609542</v>
      </c>
      <c r="B592" s="74">
        <v>2</v>
      </c>
      <c r="C592" s="74">
        <v>556</v>
      </c>
      <c r="D592" s="74">
        <v>556</v>
      </c>
      <c r="E592" s="74" t="s">
        <v>723</v>
      </c>
      <c r="H592" s="73">
        <f>IF('Раздел 2'!Y37&gt;='Раздел 2'!AA37,0,1)</f>
        <v>0</v>
      </c>
    </row>
    <row r="593" spans="1:8" s="73" customFormat="1" x14ac:dyDescent="0.2">
      <c r="A593" s="73">
        <f t="shared" si="9"/>
        <v>609542</v>
      </c>
      <c r="B593" s="74">
        <v>2</v>
      </c>
      <c r="C593" s="74">
        <v>557</v>
      </c>
      <c r="D593" s="74">
        <v>557</v>
      </c>
      <c r="E593" s="74" t="s">
        <v>724</v>
      </c>
      <c r="H593" s="73">
        <f>IF('Раздел 2'!Y38&gt;='Раздел 2'!AA38,0,1)</f>
        <v>0</v>
      </c>
    </row>
    <row r="594" spans="1:8" s="73" customFormat="1" x14ac:dyDescent="0.2">
      <c r="A594" s="73">
        <f t="shared" si="9"/>
        <v>609542</v>
      </c>
      <c r="B594" s="74">
        <v>2</v>
      </c>
      <c r="C594" s="74">
        <v>558</v>
      </c>
      <c r="D594" s="74">
        <v>558</v>
      </c>
      <c r="E594" s="74" t="s">
        <v>725</v>
      </c>
      <c r="H594" s="73">
        <f>IF('Раздел 2'!Y39&gt;='Раздел 2'!AA39,0,1)</f>
        <v>0</v>
      </c>
    </row>
    <row r="595" spans="1:8" s="73" customFormat="1" x14ac:dyDescent="0.2">
      <c r="A595" s="73">
        <f t="shared" si="9"/>
        <v>609542</v>
      </c>
      <c r="B595" s="74">
        <v>2</v>
      </c>
      <c r="C595" s="74">
        <v>559</v>
      </c>
      <c r="D595" s="74">
        <v>559</v>
      </c>
      <c r="E595" s="74" t="s">
        <v>726</v>
      </c>
      <c r="H595" s="73">
        <f>IF('Раздел 2'!Y40&gt;='Раздел 2'!AA40,0,1)</f>
        <v>0</v>
      </c>
    </row>
    <row r="596" spans="1:8" s="73" customFormat="1" x14ac:dyDescent="0.2">
      <c r="A596" s="73">
        <f t="shared" si="9"/>
        <v>609542</v>
      </c>
      <c r="B596" s="74">
        <v>2</v>
      </c>
      <c r="C596" s="74">
        <v>560</v>
      </c>
      <c r="D596" s="74">
        <v>560</v>
      </c>
      <c r="E596" s="74" t="s">
        <v>727</v>
      </c>
      <c r="H596" s="73">
        <f>IF('Раздел 2'!Y41&gt;='Раздел 2'!AA41,0,1)</f>
        <v>0</v>
      </c>
    </row>
    <row r="597" spans="1:8" s="73" customFormat="1" x14ac:dyDescent="0.2">
      <c r="A597" s="73">
        <f t="shared" si="9"/>
        <v>609542</v>
      </c>
      <c r="B597" s="74">
        <v>2</v>
      </c>
      <c r="C597" s="74">
        <v>561</v>
      </c>
      <c r="D597" s="74">
        <v>561</v>
      </c>
      <c r="E597" s="74" t="s">
        <v>728</v>
      </c>
      <c r="H597" s="73">
        <f>IF('Раздел 2'!Y42&gt;='Раздел 2'!AA42,0,1)</f>
        <v>0</v>
      </c>
    </row>
    <row r="598" spans="1:8" s="73" customFormat="1" x14ac:dyDescent="0.2">
      <c r="A598" s="73">
        <f t="shared" si="9"/>
        <v>609542</v>
      </c>
      <c r="B598" s="74">
        <v>2</v>
      </c>
      <c r="C598" s="74">
        <v>562</v>
      </c>
      <c r="D598" s="74">
        <v>562</v>
      </c>
      <c r="E598" s="74" t="s">
        <v>729</v>
      </c>
      <c r="H598" s="73">
        <f>IF('Раздел 2'!Y43&gt;='Раздел 2'!AA43,0,1)</f>
        <v>0</v>
      </c>
    </row>
    <row r="599" spans="1:8" s="73" customFormat="1" x14ac:dyDescent="0.2">
      <c r="A599" s="73">
        <f t="shared" si="9"/>
        <v>609542</v>
      </c>
      <c r="B599" s="74">
        <v>2</v>
      </c>
      <c r="C599" s="74">
        <v>563</v>
      </c>
      <c r="D599" s="74">
        <v>563</v>
      </c>
      <c r="E599" s="74" t="s">
        <v>730</v>
      </c>
      <c r="H599" s="73">
        <f>IF('Раздел 2'!Y44&gt;='Раздел 2'!AA44,0,1)</f>
        <v>0</v>
      </c>
    </row>
    <row r="600" spans="1:8" s="73" customFormat="1" x14ac:dyDescent="0.2">
      <c r="A600" s="73">
        <f t="shared" si="9"/>
        <v>609542</v>
      </c>
      <c r="B600" s="74">
        <v>2</v>
      </c>
      <c r="C600" s="74">
        <v>564</v>
      </c>
      <c r="D600" s="74">
        <v>564</v>
      </c>
      <c r="E600" s="74" t="s">
        <v>731</v>
      </c>
      <c r="H600" s="73">
        <f>IF('Раздел 2'!Y45&gt;='Раздел 2'!AA45,0,1)</f>
        <v>0</v>
      </c>
    </row>
    <row r="601" spans="1:8" s="73" customFormat="1" x14ac:dyDescent="0.2">
      <c r="A601" s="73">
        <f t="shared" si="9"/>
        <v>609542</v>
      </c>
      <c r="B601" s="74">
        <v>2</v>
      </c>
      <c r="C601" s="74">
        <v>565</v>
      </c>
      <c r="D601" s="74">
        <v>565</v>
      </c>
      <c r="E601" s="74" t="s">
        <v>584</v>
      </c>
      <c r="H601" s="73">
        <f>IF('Раздел 2'!Y47&gt;='Раздел 2'!AA47,0,1)</f>
        <v>0</v>
      </c>
    </row>
    <row r="602" spans="1:8" s="73" customFormat="1" x14ac:dyDescent="0.2">
      <c r="A602" s="73">
        <f t="shared" si="9"/>
        <v>609542</v>
      </c>
      <c r="B602" s="74">
        <v>2</v>
      </c>
      <c r="C602" s="74">
        <v>566</v>
      </c>
      <c r="D602" s="74">
        <v>566</v>
      </c>
      <c r="E602" s="74" t="s">
        <v>732</v>
      </c>
      <c r="H602" s="73">
        <f>IF('Раздел 2'!Y49&gt;='Раздел 2'!AA49,0,1)</f>
        <v>0</v>
      </c>
    </row>
    <row r="603" spans="1:8" s="73" customFormat="1" x14ac:dyDescent="0.2">
      <c r="A603" s="73">
        <f t="shared" si="9"/>
        <v>609542</v>
      </c>
      <c r="B603" s="74">
        <v>2</v>
      </c>
      <c r="C603" s="74">
        <v>567</v>
      </c>
      <c r="D603" s="74">
        <v>567</v>
      </c>
      <c r="E603" s="74" t="s">
        <v>733</v>
      </c>
      <c r="H603" s="73">
        <f>IF('Раздел 2'!Y52&gt;='Раздел 2'!AA52,0,1)</f>
        <v>0</v>
      </c>
    </row>
    <row r="604" spans="1:8" s="73" customFormat="1" x14ac:dyDescent="0.2">
      <c r="A604" s="73">
        <f t="shared" si="9"/>
        <v>609542</v>
      </c>
      <c r="B604" s="74">
        <v>2</v>
      </c>
      <c r="C604" s="74">
        <v>568</v>
      </c>
      <c r="D604" s="74">
        <v>568</v>
      </c>
      <c r="E604" s="74" t="s">
        <v>77</v>
      </c>
      <c r="H604" s="73">
        <f>IF('Раздел 2'!Y56&gt;='Раздел 2'!AA56,0,1)</f>
        <v>0</v>
      </c>
    </row>
    <row r="605" spans="1:8" s="73" customFormat="1" x14ac:dyDescent="0.2">
      <c r="A605" s="73">
        <f t="shared" si="9"/>
        <v>609542</v>
      </c>
      <c r="B605" s="74">
        <v>2</v>
      </c>
      <c r="C605" s="74">
        <v>569</v>
      </c>
      <c r="D605" s="74">
        <v>569</v>
      </c>
      <c r="E605" s="74" t="s">
        <v>734</v>
      </c>
      <c r="H605" s="73">
        <f>IF('Раздел 2'!Y57&gt;='Раздел 2'!AA57,0,1)</f>
        <v>0</v>
      </c>
    </row>
    <row r="606" spans="1:8" s="73" customFormat="1" x14ac:dyDescent="0.2">
      <c r="A606" s="73">
        <f t="shared" si="9"/>
        <v>609542</v>
      </c>
      <c r="B606" s="74">
        <v>2</v>
      </c>
      <c r="C606" s="74">
        <v>570</v>
      </c>
      <c r="D606" s="74">
        <v>570</v>
      </c>
      <c r="E606" s="74" t="s">
        <v>735</v>
      </c>
      <c r="H606" s="73">
        <f>IF('Раздел 2'!Y59&gt;='Раздел 2'!AA59,0,1)</f>
        <v>0</v>
      </c>
    </row>
    <row r="607" spans="1:8" s="73" customFormat="1" x14ac:dyDescent="0.2">
      <c r="A607" s="73">
        <f t="shared" si="9"/>
        <v>609542</v>
      </c>
      <c r="B607" s="74">
        <v>2</v>
      </c>
      <c r="C607" s="74">
        <v>571</v>
      </c>
      <c r="D607" s="74">
        <v>571</v>
      </c>
      <c r="E607" s="74" t="s">
        <v>78</v>
      </c>
      <c r="H607" s="73">
        <f>IF('Раздел 2'!Y60&gt;='Раздел 2'!AA60,0,1)</f>
        <v>0</v>
      </c>
    </row>
    <row r="608" spans="1:8" s="73" customFormat="1" x14ac:dyDescent="0.2">
      <c r="A608" s="73">
        <f t="shared" si="9"/>
        <v>609542</v>
      </c>
      <c r="B608" s="74">
        <v>2</v>
      </c>
      <c r="C608" s="74">
        <v>572</v>
      </c>
      <c r="D608" s="74">
        <v>572</v>
      </c>
      <c r="E608" s="74" t="s">
        <v>79</v>
      </c>
      <c r="H608" s="73">
        <f>IF('Раздел 2'!Y61&gt;='Раздел 2'!AA61,0,1)</f>
        <v>0</v>
      </c>
    </row>
    <row r="609" spans="1:8" s="73" customFormat="1" x14ac:dyDescent="0.2">
      <c r="A609" s="73">
        <f t="shared" si="9"/>
        <v>609542</v>
      </c>
      <c r="B609" s="74">
        <v>2</v>
      </c>
      <c r="C609" s="74">
        <v>573</v>
      </c>
      <c r="D609" s="74">
        <v>573</v>
      </c>
      <c r="E609" s="74" t="s">
        <v>1150</v>
      </c>
      <c r="H609" s="73">
        <f>IF(SUM('Раздел 2'!R22,'Раздел 2'!T22:Y22)=SUM('Раздел 2'!R23,'Раздел 2'!T23:Y23),0,1)</f>
        <v>0</v>
      </c>
    </row>
    <row r="610" spans="1:8" s="73" customFormat="1" x14ac:dyDescent="0.2">
      <c r="A610" s="73">
        <f t="shared" si="9"/>
        <v>609542</v>
      </c>
      <c r="B610" s="74">
        <v>2</v>
      </c>
      <c r="C610" s="74">
        <v>574</v>
      </c>
      <c r="D610" s="74">
        <v>574</v>
      </c>
      <c r="E610" s="74" t="s">
        <v>1151</v>
      </c>
      <c r="H610" s="73">
        <f>IF(SUM('Раздел 2'!R28,'Раздел 2'!T28:Y28)=SUM('Раздел 2'!R29,'Раздел 2'!T29:Y29),0,1)</f>
        <v>0</v>
      </c>
    </row>
    <row r="611" spans="1:8" s="73" customFormat="1" x14ac:dyDescent="0.2">
      <c r="A611" s="73">
        <f t="shared" si="9"/>
        <v>609542</v>
      </c>
      <c r="B611" s="74">
        <v>2</v>
      </c>
      <c r="C611" s="74">
        <v>575</v>
      </c>
      <c r="D611" s="74">
        <v>575</v>
      </c>
      <c r="E611" s="74" t="s">
        <v>80</v>
      </c>
      <c r="H611" s="73">
        <f>IF('Раздел 2'!U59&gt;='Раздел 2'!P72,0,1)</f>
        <v>0</v>
      </c>
    </row>
    <row r="612" spans="1:8" s="73" customFormat="1" x14ac:dyDescent="0.2">
      <c r="A612" s="73">
        <f t="shared" si="9"/>
        <v>609542</v>
      </c>
      <c r="B612" s="74">
        <v>2</v>
      </c>
      <c r="C612" s="74">
        <v>576</v>
      </c>
      <c r="D612" s="74">
        <v>576</v>
      </c>
      <c r="E612" s="74" t="s">
        <v>81</v>
      </c>
      <c r="H612" s="73">
        <f>IF('Раздел 2'!X59&gt;='Раздел 2'!P76,0,1)</f>
        <v>0</v>
      </c>
    </row>
    <row r="613" spans="1:8" s="73" customFormat="1" x14ac:dyDescent="0.2">
      <c r="A613" s="73">
        <f t="shared" si="9"/>
        <v>609542</v>
      </c>
      <c r="B613" s="74">
        <v>2</v>
      </c>
      <c r="C613" s="74">
        <v>577</v>
      </c>
      <c r="D613" s="74">
        <v>577</v>
      </c>
      <c r="E613" s="74" t="s">
        <v>82</v>
      </c>
      <c r="H613" s="73">
        <f>IF('Раздел 2'!P67&gt;='Раздел 2'!P66,0,1)</f>
        <v>0</v>
      </c>
    </row>
    <row r="614" spans="1:8" s="73" customFormat="1" x14ac:dyDescent="0.2">
      <c r="A614" s="73">
        <f t="shared" si="9"/>
        <v>609542</v>
      </c>
      <c r="B614" s="74">
        <v>2</v>
      </c>
      <c r="C614" s="74">
        <v>578</v>
      </c>
      <c r="D614" s="74">
        <v>578</v>
      </c>
      <c r="E614" s="74" t="s">
        <v>83</v>
      </c>
      <c r="H614" s="73">
        <f>IF('Раздел 2'!V59&gt;='Раздел 2'!P62,0,1)</f>
        <v>0</v>
      </c>
    </row>
    <row r="615" spans="1:8" s="73" customFormat="1" x14ac:dyDescent="0.2">
      <c r="A615" s="73">
        <f t="shared" si="9"/>
        <v>609542</v>
      </c>
      <c r="B615" s="74">
        <v>2</v>
      </c>
      <c r="C615" s="74">
        <v>579</v>
      </c>
      <c r="D615" s="74">
        <v>579</v>
      </c>
      <c r="E615" s="74" t="s">
        <v>84</v>
      </c>
      <c r="H615" s="73">
        <f>IF('Раздел 2'!W59&gt;='Раздел 2'!P68,0,1)</f>
        <v>0</v>
      </c>
    </row>
    <row r="616" spans="1:8" s="73" customFormat="1" x14ac:dyDescent="0.2">
      <c r="A616" s="73">
        <f t="shared" si="9"/>
        <v>609542</v>
      </c>
      <c r="B616" s="74">
        <v>2</v>
      </c>
      <c r="C616" s="74">
        <v>580</v>
      </c>
      <c r="D616" s="74">
        <v>580</v>
      </c>
      <c r="E616" s="74" t="s">
        <v>85</v>
      </c>
      <c r="H616" s="73">
        <f>IF('Раздел 2'!Y59&gt;='Раздел 2'!P80,0,1)</f>
        <v>0</v>
      </c>
    </row>
    <row r="617" spans="1:8" s="73" customFormat="1" x14ac:dyDescent="0.2">
      <c r="A617" s="73">
        <f t="shared" si="9"/>
        <v>609542</v>
      </c>
      <c r="B617" s="74">
        <v>2</v>
      </c>
      <c r="C617" s="74">
        <v>581</v>
      </c>
      <c r="D617" s="74">
        <v>581</v>
      </c>
      <c r="E617" s="74" t="s">
        <v>86</v>
      </c>
      <c r="H617" s="73">
        <f>IF('Раздел 2'!P62=SUM('Раздел 2'!P63:P65),0,1)</f>
        <v>0</v>
      </c>
    </row>
    <row r="618" spans="1:8" s="73" customFormat="1" ht="12" customHeight="1" x14ac:dyDescent="0.2">
      <c r="A618" s="73">
        <f t="shared" si="9"/>
        <v>609542</v>
      </c>
      <c r="B618" s="74">
        <v>2</v>
      </c>
      <c r="C618" s="74">
        <v>582</v>
      </c>
      <c r="D618" s="74">
        <v>582</v>
      </c>
      <c r="E618" s="74" t="s">
        <v>87</v>
      </c>
      <c r="H618" s="73">
        <f>IF('Раздел 2'!P68=SUM('Раздел 2'!P69:P71),0,1)</f>
        <v>0</v>
      </c>
    </row>
    <row r="619" spans="1:8" s="73" customFormat="1" x14ac:dyDescent="0.2">
      <c r="A619" s="73">
        <f t="shared" si="9"/>
        <v>609542</v>
      </c>
      <c r="B619" s="74">
        <v>2</v>
      </c>
      <c r="C619" s="74">
        <v>583</v>
      </c>
      <c r="D619" s="74">
        <v>583</v>
      </c>
      <c r="E619" s="74" t="s">
        <v>88</v>
      </c>
      <c r="H619" s="73">
        <f>IF('Раздел 2'!P80=SUM('Раздел 2'!P81:P83),0,1)</f>
        <v>0</v>
      </c>
    </row>
    <row r="620" spans="1:8" s="73" customFormat="1" x14ac:dyDescent="0.2">
      <c r="A620" s="73">
        <f t="shared" si="9"/>
        <v>609542</v>
      </c>
      <c r="B620" s="74">
        <v>2</v>
      </c>
      <c r="C620" s="74">
        <v>584</v>
      </c>
      <c r="D620" s="74">
        <v>584</v>
      </c>
      <c r="E620" s="74" t="s">
        <v>89</v>
      </c>
      <c r="H620" s="75">
        <f>IF(OR(AND('Раздел 2'!U59=0,'Раздел 2'!P72=0),AND('Раздел 2'!U59&gt;0,'Раздел 2'!P72&gt;0)),0,1)</f>
        <v>0</v>
      </c>
    </row>
    <row r="621" spans="1:8" s="73" customFormat="1" x14ac:dyDescent="0.2">
      <c r="A621" s="73">
        <f t="shared" si="9"/>
        <v>609542</v>
      </c>
      <c r="B621" s="74">
        <v>2</v>
      </c>
      <c r="C621" s="74">
        <v>585</v>
      </c>
      <c r="D621" s="74">
        <v>585</v>
      </c>
      <c r="E621" s="74" t="s">
        <v>90</v>
      </c>
      <c r="H621" s="75">
        <f>IF(OR(AND('Раздел 2'!V59=0,'Раздел 2'!P62=0),AND('Раздел 2'!V59&gt;0,'Раздел 2'!P62&gt;0)),0,1)</f>
        <v>0</v>
      </c>
    </row>
    <row r="622" spans="1:8" s="73" customFormat="1" x14ac:dyDescent="0.2">
      <c r="A622" s="73">
        <f t="shared" si="9"/>
        <v>609542</v>
      </c>
      <c r="B622" s="74">
        <v>2</v>
      </c>
      <c r="C622" s="74">
        <v>586</v>
      </c>
      <c r="D622" s="74">
        <v>586</v>
      </c>
      <c r="E622" s="74" t="s">
        <v>91</v>
      </c>
      <c r="H622" s="75">
        <f>IF(OR(AND('Раздел 2'!W59=0,'Раздел 2'!P68=0),AND('Раздел 2'!W59&gt;0,'Раздел 2'!P68&gt;0)),0,1)</f>
        <v>0</v>
      </c>
    </row>
    <row r="623" spans="1:8" s="73" customFormat="1" x14ac:dyDescent="0.2">
      <c r="A623" s="73">
        <f t="shared" si="9"/>
        <v>609542</v>
      </c>
      <c r="B623" s="74">
        <v>2</v>
      </c>
      <c r="C623" s="74">
        <v>587</v>
      </c>
      <c r="D623" s="74">
        <v>587</v>
      </c>
      <c r="E623" s="74" t="s">
        <v>92</v>
      </c>
      <c r="H623" s="75">
        <f>IF(OR(AND('Раздел 2'!X59=0,'Раздел 2'!P76=0),AND('Раздел 2'!X59&gt;0,'Раздел 2'!P76&gt;0)),0,1)</f>
        <v>0</v>
      </c>
    </row>
    <row r="624" spans="1:8" s="73" customFormat="1" x14ac:dyDescent="0.2">
      <c r="A624" s="73">
        <f t="shared" si="9"/>
        <v>609542</v>
      </c>
      <c r="B624" s="74">
        <v>2</v>
      </c>
      <c r="C624" s="74">
        <v>588</v>
      </c>
      <c r="D624" s="74">
        <v>588</v>
      </c>
      <c r="E624" s="74" t="s">
        <v>93</v>
      </c>
      <c r="H624" s="75">
        <f>IF(OR(AND('Раздел 2'!Y59=0,'Раздел 2'!P80=0),AND('Раздел 2'!Y59&gt;0,'Раздел 2'!P80&gt;0)),0,1)</f>
        <v>0</v>
      </c>
    </row>
    <row r="625" spans="1:8" s="73" customFormat="1" x14ac:dyDescent="0.2">
      <c r="A625" s="73">
        <f t="shared" si="9"/>
        <v>609542</v>
      </c>
      <c r="B625" s="74">
        <v>2</v>
      </c>
      <c r="C625" s="74">
        <v>589</v>
      </c>
      <c r="D625" s="74">
        <v>589</v>
      </c>
      <c r="E625" s="74" t="s">
        <v>94</v>
      </c>
      <c r="H625" s="75">
        <f>IF(OR(AND('Раздел 2'!P67=0,'Раздел 2'!P66=0),AND('Раздел 2'!P67&gt;0,'Раздел 2'!P66&gt;0)),0,1)</f>
        <v>0</v>
      </c>
    </row>
    <row r="626" spans="1:8" s="73" customFormat="1" x14ac:dyDescent="0.2">
      <c r="A626" s="73">
        <f t="shared" si="9"/>
        <v>609542</v>
      </c>
      <c r="B626" s="74">
        <v>2</v>
      </c>
      <c r="C626" s="74">
        <v>590</v>
      </c>
      <c r="D626" s="74">
        <v>590</v>
      </c>
      <c r="E626" s="74" t="s">
        <v>990</v>
      </c>
      <c r="H626" s="75">
        <f>IF('Раздел 2'!P27&gt;='Раздел 2'!P33,0,1)</f>
        <v>0</v>
      </c>
    </row>
    <row r="627" spans="1:8" s="73" customFormat="1" x14ac:dyDescent="0.2">
      <c r="A627" s="73">
        <f t="shared" si="9"/>
        <v>609542</v>
      </c>
      <c r="B627" s="74">
        <v>2</v>
      </c>
      <c r="C627" s="74">
        <v>591</v>
      </c>
      <c r="D627" s="74">
        <v>591</v>
      </c>
      <c r="E627" s="74" t="s">
        <v>991</v>
      </c>
      <c r="H627" s="75">
        <f>IF('Раздел 2'!Q27&gt;='Раздел 2'!Q33,0,1)</f>
        <v>0</v>
      </c>
    </row>
    <row r="628" spans="1:8" s="73" customFormat="1" x14ac:dyDescent="0.2">
      <c r="A628" s="73">
        <f t="shared" si="9"/>
        <v>609542</v>
      </c>
      <c r="B628" s="74">
        <v>2</v>
      </c>
      <c r="C628" s="74">
        <v>592</v>
      </c>
      <c r="D628" s="74">
        <v>592</v>
      </c>
      <c r="E628" s="74" t="s">
        <v>992</v>
      </c>
      <c r="H628" s="75">
        <f>IF('Раздел 2'!R27&gt;='Раздел 2'!R33,0,1)</f>
        <v>0</v>
      </c>
    </row>
    <row r="629" spans="1:8" s="73" customFormat="1" x14ac:dyDescent="0.2">
      <c r="A629" s="73">
        <f t="shared" si="9"/>
        <v>609542</v>
      </c>
      <c r="B629" s="74">
        <v>2</v>
      </c>
      <c r="C629" s="74">
        <v>593</v>
      </c>
      <c r="D629" s="74">
        <v>593</v>
      </c>
      <c r="E629" s="74" t="s">
        <v>993</v>
      </c>
      <c r="H629" s="75">
        <f>IF('Раздел 2'!S27&gt;='Раздел 2'!S33,0,1)</f>
        <v>0</v>
      </c>
    </row>
    <row r="630" spans="1:8" s="73" customFormat="1" x14ac:dyDescent="0.2">
      <c r="A630" s="73">
        <f t="shared" si="9"/>
        <v>609542</v>
      </c>
      <c r="B630" s="74">
        <v>2</v>
      </c>
      <c r="C630" s="74">
        <v>594</v>
      </c>
      <c r="D630" s="74">
        <v>594</v>
      </c>
      <c r="E630" s="74" t="s">
        <v>994</v>
      </c>
      <c r="H630" s="75">
        <f>IF('Раздел 2'!T27&gt;='Раздел 2'!T33,0,1)</f>
        <v>0</v>
      </c>
    </row>
    <row r="631" spans="1:8" s="73" customFormat="1" x14ac:dyDescent="0.2">
      <c r="A631" s="73">
        <f t="shared" si="9"/>
        <v>609542</v>
      </c>
      <c r="B631" s="74">
        <v>2</v>
      </c>
      <c r="C631" s="74">
        <v>595</v>
      </c>
      <c r="D631" s="74">
        <v>595</v>
      </c>
      <c r="E631" s="74" t="s">
        <v>995</v>
      </c>
      <c r="H631" s="75">
        <f>IF('Раздел 2'!U27&gt;='Раздел 2'!U33,0,1)</f>
        <v>0</v>
      </c>
    </row>
    <row r="632" spans="1:8" s="73" customFormat="1" x14ac:dyDescent="0.2">
      <c r="A632" s="73">
        <f t="shared" si="9"/>
        <v>609542</v>
      </c>
      <c r="B632" s="74">
        <v>2</v>
      </c>
      <c r="C632" s="74">
        <v>596</v>
      </c>
      <c r="D632" s="74">
        <v>596</v>
      </c>
      <c r="E632" s="74" t="s">
        <v>996</v>
      </c>
      <c r="H632" s="75">
        <f>IF('Раздел 2'!V27&gt;='Раздел 2'!V33,0,1)</f>
        <v>0</v>
      </c>
    </row>
    <row r="633" spans="1:8" s="73" customFormat="1" x14ac:dyDescent="0.2">
      <c r="A633" s="73">
        <f t="shared" si="9"/>
        <v>609542</v>
      </c>
      <c r="B633" s="74">
        <v>2</v>
      </c>
      <c r="C633" s="74">
        <v>597</v>
      </c>
      <c r="D633" s="74">
        <v>597</v>
      </c>
      <c r="E633" s="74" t="s">
        <v>997</v>
      </c>
      <c r="H633" s="75">
        <f>IF('Раздел 2'!W27&gt;='Раздел 2'!W33,0,1)</f>
        <v>0</v>
      </c>
    </row>
    <row r="634" spans="1:8" s="73" customFormat="1" x14ac:dyDescent="0.2">
      <c r="A634" s="73">
        <f t="shared" si="9"/>
        <v>609542</v>
      </c>
      <c r="B634" s="74">
        <v>2</v>
      </c>
      <c r="C634" s="74">
        <v>598</v>
      </c>
      <c r="D634" s="74">
        <v>598</v>
      </c>
      <c r="E634" s="74" t="s">
        <v>998</v>
      </c>
      <c r="H634" s="75">
        <f>IF('Раздел 2'!X27&gt;='Раздел 2'!X33,0,1)</f>
        <v>0</v>
      </c>
    </row>
    <row r="635" spans="1:8" s="73" customFormat="1" x14ac:dyDescent="0.2">
      <c r="A635" s="73">
        <f t="shared" si="9"/>
        <v>609542</v>
      </c>
      <c r="B635" s="74">
        <v>2</v>
      </c>
      <c r="C635" s="74">
        <v>599</v>
      </c>
      <c r="D635" s="74">
        <v>599</v>
      </c>
      <c r="E635" s="74" t="s">
        <v>999</v>
      </c>
      <c r="H635" s="75">
        <f>IF('Раздел 2'!Y27&gt;='Раздел 2'!Y33,0,1)</f>
        <v>0</v>
      </c>
    </row>
    <row r="636" spans="1:8" s="73" customFormat="1" x14ac:dyDescent="0.2">
      <c r="A636" s="73">
        <f t="shared" si="9"/>
        <v>609542</v>
      </c>
      <c r="B636" s="74">
        <v>2</v>
      </c>
      <c r="C636" s="74">
        <v>600</v>
      </c>
      <c r="D636" s="74">
        <v>600</v>
      </c>
      <c r="E636" s="74" t="s">
        <v>1000</v>
      </c>
      <c r="H636" s="75">
        <f>IF('Раздел 2'!Z27&gt;='Раздел 2'!Z33,0,1)</f>
        <v>0</v>
      </c>
    </row>
    <row r="637" spans="1:8" s="73" customFormat="1" x14ac:dyDescent="0.2">
      <c r="A637" s="73">
        <f t="shared" si="9"/>
        <v>609542</v>
      </c>
      <c r="B637" s="74">
        <v>2</v>
      </c>
      <c r="C637" s="74">
        <v>601</v>
      </c>
      <c r="D637" s="74">
        <v>601</v>
      </c>
      <c r="E637" s="74" t="s">
        <v>1048</v>
      </c>
      <c r="H637" s="75">
        <f>IF('Раздел 2'!AA27&gt;='Раздел 2'!AA33,0,1)</f>
        <v>0</v>
      </c>
    </row>
    <row r="638" spans="1:8" s="73" customFormat="1" x14ac:dyDescent="0.2">
      <c r="A638" s="73">
        <f t="shared" si="9"/>
        <v>609542</v>
      </c>
      <c r="B638" s="74">
        <v>2</v>
      </c>
      <c r="C638" s="74">
        <v>602</v>
      </c>
      <c r="D638" s="74">
        <v>602</v>
      </c>
      <c r="E638" s="74" t="s">
        <v>1238</v>
      </c>
      <c r="H638" s="75">
        <f>IF('Раздел 2'!P27&gt;='Раздел 2'!P34,0,1)</f>
        <v>0</v>
      </c>
    </row>
    <row r="639" spans="1:8" s="73" customFormat="1" x14ac:dyDescent="0.2">
      <c r="A639" s="73">
        <f t="shared" si="9"/>
        <v>609542</v>
      </c>
      <c r="B639" s="74">
        <v>2</v>
      </c>
      <c r="C639" s="74">
        <v>603</v>
      </c>
      <c r="D639" s="74">
        <v>603</v>
      </c>
      <c r="E639" s="74" t="s">
        <v>1239</v>
      </c>
      <c r="H639" s="75">
        <f>IF('Раздел 2'!Q27&gt;='Раздел 2'!Q34,0,1)</f>
        <v>0</v>
      </c>
    </row>
    <row r="640" spans="1:8" s="73" customFormat="1" x14ac:dyDescent="0.2">
      <c r="A640" s="73">
        <f t="shared" si="9"/>
        <v>609542</v>
      </c>
      <c r="B640" s="74">
        <v>2</v>
      </c>
      <c r="C640" s="74">
        <v>604</v>
      </c>
      <c r="D640" s="74">
        <v>604</v>
      </c>
      <c r="E640" s="74" t="s">
        <v>1240</v>
      </c>
      <c r="H640" s="75">
        <f>IF('Раздел 2'!R27&gt;='Раздел 2'!R34,0,1)</f>
        <v>0</v>
      </c>
    </row>
    <row r="641" spans="1:10" s="73" customFormat="1" x14ac:dyDescent="0.2">
      <c r="A641" s="73">
        <f t="shared" si="9"/>
        <v>609542</v>
      </c>
      <c r="B641" s="74">
        <v>2</v>
      </c>
      <c r="C641" s="74">
        <v>605</v>
      </c>
      <c r="D641" s="74">
        <v>605</v>
      </c>
      <c r="E641" s="74" t="s">
        <v>1241</v>
      </c>
      <c r="H641" s="75">
        <f>IF('Раздел 2'!S27&gt;='Раздел 2'!S34,0,1)</f>
        <v>0</v>
      </c>
    </row>
    <row r="642" spans="1:10" s="73" customFormat="1" x14ac:dyDescent="0.2">
      <c r="A642" s="73">
        <f t="shared" si="9"/>
        <v>609542</v>
      </c>
      <c r="B642" s="74">
        <v>2</v>
      </c>
      <c r="C642" s="74">
        <v>606</v>
      </c>
      <c r="D642" s="74">
        <v>606</v>
      </c>
      <c r="E642" s="74" t="s">
        <v>1242</v>
      </c>
      <c r="H642" s="75">
        <f>IF('Раздел 2'!T27&gt;='Раздел 2'!T34,0,1)</f>
        <v>0</v>
      </c>
    </row>
    <row r="643" spans="1:10" s="73" customFormat="1" x14ac:dyDescent="0.2">
      <c r="A643" s="73">
        <f t="shared" ref="A643:A651" si="10">P_3</f>
        <v>609542</v>
      </c>
      <c r="B643" s="74">
        <v>2</v>
      </c>
      <c r="C643" s="74">
        <v>607</v>
      </c>
      <c r="D643" s="74">
        <v>607</v>
      </c>
      <c r="E643" s="74" t="s">
        <v>1243</v>
      </c>
      <c r="H643" s="75">
        <f>IF('Раздел 2'!U27&gt;='Раздел 2'!U34,0,1)</f>
        <v>0</v>
      </c>
    </row>
    <row r="644" spans="1:10" s="73" customFormat="1" x14ac:dyDescent="0.2">
      <c r="A644" s="73">
        <f t="shared" si="10"/>
        <v>609542</v>
      </c>
      <c r="B644" s="74">
        <v>2</v>
      </c>
      <c r="C644" s="74">
        <v>608</v>
      </c>
      <c r="D644" s="74">
        <v>608</v>
      </c>
      <c r="E644" s="74" t="s">
        <v>1244</v>
      </c>
      <c r="H644" s="75">
        <f>IF('Раздел 2'!V27&gt;='Раздел 2'!V34,0,1)</f>
        <v>0</v>
      </c>
    </row>
    <row r="645" spans="1:10" s="73" customFormat="1" x14ac:dyDescent="0.2">
      <c r="A645" s="73">
        <f t="shared" si="10"/>
        <v>609542</v>
      </c>
      <c r="B645" s="74">
        <v>2</v>
      </c>
      <c r="C645" s="74">
        <v>609</v>
      </c>
      <c r="D645" s="74">
        <v>609</v>
      </c>
      <c r="E645" s="74" t="s">
        <v>1245</v>
      </c>
      <c r="H645" s="75">
        <f>IF('Раздел 2'!W27&gt;='Раздел 2'!W34,0,1)</f>
        <v>0</v>
      </c>
    </row>
    <row r="646" spans="1:10" s="73" customFormat="1" x14ac:dyDescent="0.2">
      <c r="A646" s="73">
        <f t="shared" si="10"/>
        <v>609542</v>
      </c>
      <c r="B646" s="74">
        <v>2</v>
      </c>
      <c r="C646" s="74">
        <v>610</v>
      </c>
      <c r="D646" s="74">
        <v>610</v>
      </c>
      <c r="E646" s="74" t="s">
        <v>1246</v>
      </c>
      <c r="H646" s="75">
        <f>IF('Раздел 2'!X27&gt;='Раздел 2'!X34,0,1)</f>
        <v>0</v>
      </c>
    </row>
    <row r="647" spans="1:10" s="73" customFormat="1" x14ac:dyDescent="0.2">
      <c r="A647" s="73">
        <f t="shared" si="10"/>
        <v>609542</v>
      </c>
      <c r="B647" s="74">
        <v>2</v>
      </c>
      <c r="C647" s="74">
        <v>611</v>
      </c>
      <c r="D647" s="74">
        <v>611</v>
      </c>
      <c r="E647" s="74" t="s">
        <v>1247</v>
      </c>
      <c r="H647" s="75">
        <f>IF('Раздел 2'!Y27&gt;='Раздел 2'!Y34,0,1)</f>
        <v>0</v>
      </c>
    </row>
    <row r="648" spans="1:10" s="73" customFormat="1" x14ac:dyDescent="0.2">
      <c r="A648" s="73">
        <f t="shared" si="10"/>
        <v>609542</v>
      </c>
      <c r="B648" s="74">
        <v>2</v>
      </c>
      <c r="C648" s="74">
        <v>612</v>
      </c>
      <c r="D648" s="74">
        <v>612</v>
      </c>
      <c r="E648" s="74" t="s">
        <v>1248</v>
      </c>
      <c r="H648" s="75">
        <f>IF('Раздел 2'!Z27&gt;='Раздел 2'!Z34,0,1)</f>
        <v>0</v>
      </c>
      <c r="J648" s="75"/>
    </row>
    <row r="649" spans="1:10" s="73" customFormat="1" x14ac:dyDescent="0.2">
      <c r="A649" s="73">
        <f t="shared" si="10"/>
        <v>609542</v>
      </c>
      <c r="B649" s="74">
        <v>2</v>
      </c>
      <c r="C649" s="74">
        <v>613</v>
      </c>
      <c r="D649" s="74">
        <v>613</v>
      </c>
      <c r="E649" s="74" t="s">
        <v>1249</v>
      </c>
      <c r="H649" s="75">
        <f>IF('Раздел 2'!AA27&gt;='Раздел 2'!AA34,0,1)</f>
        <v>0</v>
      </c>
    </row>
    <row r="650" spans="1:10" s="73" customFormat="1" x14ac:dyDescent="0.2">
      <c r="A650" s="73">
        <f t="shared" si="10"/>
        <v>609542</v>
      </c>
      <c r="B650" s="74">
        <v>2</v>
      </c>
      <c r="C650" s="74">
        <v>614</v>
      </c>
      <c r="D650" s="74">
        <v>614</v>
      </c>
      <c r="E650" s="74" t="s">
        <v>1250</v>
      </c>
      <c r="H650" s="73">
        <f>IF('Раздел 2'!P72=SUM('Раздел 2'!P73:P75),0,1)</f>
        <v>0</v>
      </c>
    </row>
    <row r="651" spans="1:10" s="73" customFormat="1" x14ac:dyDescent="0.2">
      <c r="A651" s="73">
        <f t="shared" si="10"/>
        <v>609542</v>
      </c>
      <c r="B651" s="74">
        <v>2</v>
      </c>
      <c r="C651" s="74">
        <v>615</v>
      </c>
      <c r="D651" s="74">
        <v>615</v>
      </c>
      <c r="E651" s="74" t="s">
        <v>1251</v>
      </c>
      <c r="H651" s="73">
        <f>IF('Раздел 2'!P76=SUM('Раздел 2'!P77:P79),0,1)</f>
        <v>0</v>
      </c>
    </row>
    <row r="652" spans="1:10" x14ac:dyDescent="0.2">
      <c r="A652" s="50">
        <f t="shared" ref="A652:A662" si="11">P_3</f>
        <v>609542</v>
      </c>
      <c r="B652" s="50">
        <v>3</v>
      </c>
      <c r="C652" s="50">
        <v>0</v>
      </c>
      <c r="D652" s="50">
        <v>0</v>
      </c>
      <c r="E652" s="50" t="str">
        <f>CONCATENATE("Количество ошибок в разделе 3: ",H652)</f>
        <v>Количество ошибок в разделе 3: 0</v>
      </c>
      <c r="F652" s="50"/>
      <c r="G652" s="50"/>
      <c r="H652" s="51">
        <f>SUM(H653:H758)</f>
        <v>0</v>
      </c>
    </row>
    <row r="653" spans="1:10" x14ac:dyDescent="0.2">
      <c r="A653">
        <f t="shared" si="11"/>
        <v>609542</v>
      </c>
      <c r="B653" s="32">
        <v>3</v>
      </c>
      <c r="C653" s="32">
        <v>1</v>
      </c>
      <c r="D653" s="32">
        <v>1</v>
      </c>
      <c r="E653" s="32" t="s">
        <v>819</v>
      </c>
      <c r="H653">
        <f>IF('Раздел 3'!P21=SUM('Раздел 3'!Q21:T21),0,1)</f>
        <v>0</v>
      </c>
    </row>
    <row r="654" spans="1:10" x14ac:dyDescent="0.2">
      <c r="A654">
        <f t="shared" si="11"/>
        <v>609542</v>
      </c>
      <c r="B654" s="32">
        <v>3</v>
      </c>
      <c r="C654" s="32">
        <v>2</v>
      </c>
      <c r="D654" s="32">
        <v>2</v>
      </c>
      <c r="E654" s="32" t="s">
        <v>820</v>
      </c>
      <c r="H654">
        <f>IF('Раздел 3'!P22=SUM('Раздел 3'!Q22:T22),0,1)</f>
        <v>0</v>
      </c>
    </row>
    <row r="655" spans="1:10" x14ac:dyDescent="0.2">
      <c r="A655">
        <f t="shared" si="11"/>
        <v>609542</v>
      </c>
      <c r="B655" s="32">
        <v>3</v>
      </c>
      <c r="C655" s="32">
        <v>3</v>
      </c>
      <c r="D655" s="32">
        <v>3</v>
      </c>
      <c r="E655" s="32" t="s">
        <v>821</v>
      </c>
      <c r="H655">
        <f>IF('Раздел 3'!P23=SUM('Раздел 3'!Q23:T23),0,1)</f>
        <v>0</v>
      </c>
    </row>
    <row r="656" spans="1:10" x14ac:dyDescent="0.2">
      <c r="A656">
        <f t="shared" si="11"/>
        <v>609542</v>
      </c>
      <c r="B656" s="32">
        <v>3</v>
      </c>
      <c r="C656" s="32">
        <v>4</v>
      </c>
      <c r="D656" s="32">
        <v>4</v>
      </c>
      <c r="E656" s="32" t="s">
        <v>822</v>
      </c>
      <c r="H656">
        <f>IF('Раздел 3'!P24=SUM('Раздел 3'!Q24:T24),0,1)</f>
        <v>0</v>
      </c>
    </row>
    <row r="657" spans="1:8" x14ac:dyDescent="0.2">
      <c r="A657">
        <f t="shared" si="11"/>
        <v>609542</v>
      </c>
      <c r="B657" s="32">
        <v>3</v>
      </c>
      <c r="C657" s="32">
        <v>5</v>
      </c>
      <c r="D657" s="32">
        <v>5</v>
      </c>
      <c r="E657" s="32" t="s">
        <v>823</v>
      </c>
      <c r="H657">
        <f>IF('Раздел 3'!P25=SUM('Раздел 3'!Q25:T25),0,1)</f>
        <v>0</v>
      </c>
    </row>
    <row r="658" spans="1:8" x14ac:dyDescent="0.2">
      <c r="A658">
        <f t="shared" si="11"/>
        <v>609542</v>
      </c>
      <c r="B658" s="32">
        <v>3</v>
      </c>
      <c r="C658" s="32">
        <v>6</v>
      </c>
      <c r="D658" s="32">
        <v>6</v>
      </c>
      <c r="E658" s="32" t="s">
        <v>824</v>
      </c>
      <c r="H658">
        <f>IF('Раздел 3'!P26=SUM('Раздел 3'!Q26:T26),0,1)</f>
        <v>0</v>
      </c>
    </row>
    <row r="659" spans="1:8" x14ac:dyDescent="0.2">
      <c r="A659">
        <f t="shared" si="11"/>
        <v>609542</v>
      </c>
      <c r="B659" s="32">
        <v>3</v>
      </c>
      <c r="C659" s="32">
        <v>7</v>
      </c>
      <c r="D659" s="32">
        <v>7</v>
      </c>
      <c r="E659" s="32" t="s">
        <v>825</v>
      </c>
      <c r="H659">
        <f>IF('Раздел 3'!P27=SUM('Раздел 3'!Q27:T27),0,1)</f>
        <v>0</v>
      </c>
    </row>
    <row r="660" spans="1:8" x14ac:dyDescent="0.2">
      <c r="A660">
        <f t="shared" si="11"/>
        <v>609542</v>
      </c>
      <c r="B660" s="32">
        <v>3</v>
      </c>
      <c r="C660" s="32">
        <v>8</v>
      </c>
      <c r="D660" s="32">
        <v>8</v>
      </c>
      <c r="E660" s="32" t="s">
        <v>826</v>
      </c>
      <c r="H660">
        <f>IF('Раздел 3'!P28=SUM('Раздел 3'!Q28:T28),0,1)</f>
        <v>0</v>
      </c>
    </row>
    <row r="661" spans="1:8" x14ac:dyDescent="0.2">
      <c r="A661">
        <f t="shared" si="11"/>
        <v>609542</v>
      </c>
      <c r="B661" s="32">
        <v>3</v>
      </c>
      <c r="C661" s="32">
        <v>9</v>
      </c>
      <c r="D661" s="32">
        <v>9</v>
      </c>
      <c r="E661" s="32" t="s">
        <v>827</v>
      </c>
      <c r="H661">
        <f>IF('Раздел 3'!P29=SUM('Раздел 3'!Q29:T29),0,1)</f>
        <v>0</v>
      </c>
    </row>
    <row r="662" spans="1:8" x14ac:dyDescent="0.2">
      <c r="A662">
        <f t="shared" si="11"/>
        <v>609542</v>
      </c>
      <c r="B662" s="32">
        <v>3</v>
      </c>
      <c r="C662" s="32">
        <v>10</v>
      </c>
      <c r="D662" s="32">
        <v>10</v>
      </c>
      <c r="E662" s="32" t="s">
        <v>828</v>
      </c>
      <c r="H662">
        <f>IF('Раздел 3'!P30=SUM('Раздел 3'!Q30:T30),0,1)</f>
        <v>0</v>
      </c>
    </row>
    <row r="663" spans="1:8" x14ac:dyDescent="0.2">
      <c r="A663">
        <f t="shared" ref="A663:A728" si="12">P_3</f>
        <v>609542</v>
      </c>
      <c r="B663" s="32">
        <v>3</v>
      </c>
      <c r="C663" s="32">
        <v>11</v>
      </c>
      <c r="D663" s="32">
        <v>11</v>
      </c>
      <c r="E663" s="32" t="s">
        <v>829</v>
      </c>
      <c r="H663">
        <f>IF('Раздел 3'!P31=SUM('Раздел 3'!Q31:T31),0,1)</f>
        <v>0</v>
      </c>
    </row>
    <row r="664" spans="1:8" x14ac:dyDescent="0.2">
      <c r="A664">
        <f t="shared" si="12"/>
        <v>609542</v>
      </c>
      <c r="B664" s="32">
        <v>3</v>
      </c>
      <c r="C664" s="32">
        <v>12</v>
      </c>
      <c r="D664" s="32">
        <v>12</v>
      </c>
      <c r="E664" s="32" t="s">
        <v>830</v>
      </c>
      <c r="H664">
        <f>IF('Раздел 3'!P32=SUM('Раздел 3'!Q32:T32),0,1)</f>
        <v>0</v>
      </c>
    </row>
    <row r="665" spans="1:8" x14ac:dyDescent="0.2">
      <c r="A665">
        <f t="shared" si="12"/>
        <v>609542</v>
      </c>
      <c r="B665" s="32">
        <v>3</v>
      </c>
      <c r="C665" s="32">
        <v>13</v>
      </c>
      <c r="D665" s="32">
        <v>13</v>
      </c>
      <c r="E665" s="32" t="s">
        <v>831</v>
      </c>
      <c r="H665">
        <f>IF('Раздел 3'!P33=SUM('Раздел 3'!Q33:T33),0,1)</f>
        <v>0</v>
      </c>
    </row>
    <row r="666" spans="1:8" x14ac:dyDescent="0.2">
      <c r="A666">
        <f t="shared" si="12"/>
        <v>609542</v>
      </c>
      <c r="B666" s="32">
        <v>3</v>
      </c>
      <c r="C666" s="32">
        <v>14</v>
      </c>
      <c r="D666" s="32">
        <v>14</v>
      </c>
      <c r="E666" s="32" t="s">
        <v>832</v>
      </c>
      <c r="H666">
        <f>IF('Раздел 3'!P34=SUM('Раздел 3'!Q34:T34),0,1)</f>
        <v>0</v>
      </c>
    </row>
    <row r="667" spans="1:8" x14ac:dyDescent="0.2">
      <c r="A667">
        <f t="shared" si="12"/>
        <v>609542</v>
      </c>
      <c r="B667" s="32">
        <v>3</v>
      </c>
      <c r="C667" s="32">
        <v>15</v>
      </c>
      <c r="D667" s="32">
        <v>15</v>
      </c>
      <c r="E667" s="32" t="s">
        <v>833</v>
      </c>
      <c r="H667">
        <f>IF('Раздел 3'!P35=SUM('Раздел 3'!Q35:T35),0,1)</f>
        <v>0</v>
      </c>
    </row>
    <row r="668" spans="1:8" x14ac:dyDescent="0.2">
      <c r="A668">
        <f t="shared" si="12"/>
        <v>609542</v>
      </c>
      <c r="B668" s="32">
        <v>3</v>
      </c>
      <c r="C668" s="32">
        <v>16</v>
      </c>
      <c r="D668" s="32">
        <v>16</v>
      </c>
      <c r="E668" s="32" t="s">
        <v>834</v>
      </c>
      <c r="H668">
        <f>IF('Раздел 3'!P36=SUM('Раздел 3'!Q36:T36),0,1)</f>
        <v>0</v>
      </c>
    </row>
    <row r="669" spans="1:8" x14ac:dyDescent="0.2">
      <c r="A669">
        <f t="shared" si="12"/>
        <v>609542</v>
      </c>
      <c r="B669" s="32">
        <v>3</v>
      </c>
      <c r="C669" s="32">
        <v>17</v>
      </c>
      <c r="D669" s="32">
        <v>17</v>
      </c>
      <c r="E669" s="32" t="s">
        <v>835</v>
      </c>
      <c r="H669">
        <f>IF('Раздел 3'!P37=SUM('Раздел 3'!Q37:T37),0,1)</f>
        <v>0</v>
      </c>
    </row>
    <row r="670" spans="1:8" x14ac:dyDescent="0.2">
      <c r="A670">
        <f t="shared" si="12"/>
        <v>609542</v>
      </c>
      <c r="B670" s="32">
        <v>3</v>
      </c>
      <c r="C670" s="32">
        <v>18</v>
      </c>
      <c r="D670" s="32">
        <v>18</v>
      </c>
      <c r="E670" s="32" t="s">
        <v>836</v>
      </c>
      <c r="H670">
        <f>IF('Раздел 3'!P38=SUM('Раздел 3'!Q38:T38),0,1)</f>
        <v>0</v>
      </c>
    </row>
    <row r="671" spans="1:8" x14ac:dyDescent="0.2">
      <c r="A671">
        <f t="shared" si="12"/>
        <v>609542</v>
      </c>
      <c r="B671" s="32">
        <v>3</v>
      </c>
      <c r="C671" s="32">
        <v>19</v>
      </c>
      <c r="D671" s="32">
        <v>19</v>
      </c>
      <c r="E671" s="32" t="s">
        <v>837</v>
      </c>
      <c r="H671">
        <f>IF('Раздел 3'!P39=SUM('Раздел 3'!Q39:T39),0,1)</f>
        <v>0</v>
      </c>
    </row>
    <row r="672" spans="1:8" x14ac:dyDescent="0.2">
      <c r="A672">
        <f t="shared" si="12"/>
        <v>609542</v>
      </c>
      <c r="B672" s="32">
        <v>3</v>
      </c>
      <c r="C672" s="32">
        <v>20</v>
      </c>
      <c r="D672" s="32">
        <v>20</v>
      </c>
      <c r="E672" s="32" t="s">
        <v>838</v>
      </c>
      <c r="H672">
        <f>IF('Раздел 3'!P40=SUM('Раздел 3'!Q40:T40),0,1)</f>
        <v>0</v>
      </c>
    </row>
    <row r="673" spans="1:8" x14ac:dyDescent="0.2">
      <c r="A673">
        <f t="shared" si="12"/>
        <v>609542</v>
      </c>
      <c r="B673" s="32">
        <v>3</v>
      </c>
      <c r="C673" s="32">
        <v>21</v>
      </c>
      <c r="D673" s="32">
        <v>21</v>
      </c>
      <c r="E673" s="32" t="s">
        <v>839</v>
      </c>
      <c r="H673">
        <f>IF('Раздел 3'!P41=SUM('Раздел 3'!Q41:T41),0,1)</f>
        <v>0</v>
      </c>
    </row>
    <row r="674" spans="1:8" x14ac:dyDescent="0.2">
      <c r="A674">
        <f t="shared" si="12"/>
        <v>609542</v>
      </c>
      <c r="B674" s="32">
        <v>3</v>
      </c>
      <c r="C674" s="32">
        <v>22</v>
      </c>
      <c r="D674" s="32">
        <v>22</v>
      </c>
      <c r="E674" s="32" t="s">
        <v>840</v>
      </c>
      <c r="H674">
        <f>IF('Раздел 3'!P42=SUM('Раздел 3'!Q42:T42),0,1)</f>
        <v>0</v>
      </c>
    </row>
    <row r="675" spans="1:8" x14ac:dyDescent="0.2">
      <c r="A675">
        <f t="shared" si="12"/>
        <v>609542</v>
      </c>
      <c r="B675" s="32">
        <v>3</v>
      </c>
      <c r="C675" s="32">
        <v>23</v>
      </c>
      <c r="D675" s="32">
        <v>23</v>
      </c>
      <c r="E675" s="32" t="s">
        <v>96</v>
      </c>
      <c r="H675">
        <f>IF('Раздел 3'!P43=SUM('Раздел 3'!Q43:T43),0,1)</f>
        <v>0</v>
      </c>
    </row>
    <row r="676" spans="1:8" x14ac:dyDescent="0.2">
      <c r="A676">
        <f t="shared" si="12"/>
        <v>609542</v>
      </c>
      <c r="B676" s="32">
        <v>3</v>
      </c>
      <c r="C676" s="32">
        <v>24</v>
      </c>
      <c r="D676" s="32">
        <v>24</v>
      </c>
      <c r="E676" s="32" t="s">
        <v>97</v>
      </c>
      <c r="H676">
        <f>IF('Раздел 3'!P44=SUM('Раздел 3'!Q44:T44),0,1)</f>
        <v>0</v>
      </c>
    </row>
    <row r="677" spans="1:8" x14ac:dyDescent="0.2">
      <c r="A677">
        <f t="shared" si="12"/>
        <v>609542</v>
      </c>
      <c r="B677" s="32">
        <v>3</v>
      </c>
      <c r="C677" s="32">
        <v>25</v>
      </c>
      <c r="D677" s="32">
        <v>25</v>
      </c>
      <c r="E677" s="32" t="s">
        <v>98</v>
      </c>
      <c r="H677">
        <f>IF('Раздел 3'!P45=SUM('Раздел 3'!Q45:T45),0,1)</f>
        <v>0</v>
      </c>
    </row>
    <row r="678" spans="1:8" x14ac:dyDescent="0.2">
      <c r="A678">
        <f t="shared" si="12"/>
        <v>609542</v>
      </c>
      <c r="B678" s="32">
        <v>3</v>
      </c>
      <c r="C678" s="32">
        <v>26</v>
      </c>
      <c r="D678" s="32">
        <v>26</v>
      </c>
      <c r="E678" s="32" t="s">
        <v>99</v>
      </c>
      <c r="H678">
        <f>IF('Раздел 3'!P46=SUM('Раздел 3'!Q46:T46),0,1)</f>
        <v>0</v>
      </c>
    </row>
    <row r="679" spans="1:8" x14ac:dyDescent="0.2">
      <c r="A679">
        <f t="shared" si="12"/>
        <v>609542</v>
      </c>
      <c r="B679" s="32">
        <v>3</v>
      </c>
      <c r="C679" s="32">
        <v>27</v>
      </c>
      <c r="D679" s="32">
        <v>27</v>
      </c>
      <c r="E679" s="32" t="s">
        <v>100</v>
      </c>
      <c r="H679">
        <f>IF('Раздел 3'!P47=SUM('Раздел 3'!Q47:T47),0,1)</f>
        <v>0</v>
      </c>
    </row>
    <row r="680" spans="1:8" x14ac:dyDescent="0.2">
      <c r="A680">
        <f t="shared" si="12"/>
        <v>609542</v>
      </c>
      <c r="B680" s="32">
        <v>3</v>
      </c>
      <c r="C680" s="32">
        <v>28</v>
      </c>
      <c r="D680" s="32">
        <v>28</v>
      </c>
      <c r="E680" s="32" t="s">
        <v>101</v>
      </c>
      <c r="H680">
        <f>IF('Раздел 3'!P48=SUM('Раздел 3'!Q48:T48),0,1)</f>
        <v>0</v>
      </c>
    </row>
    <row r="681" spans="1:8" x14ac:dyDescent="0.2">
      <c r="A681">
        <f t="shared" si="12"/>
        <v>609542</v>
      </c>
      <c r="B681" s="32">
        <v>3</v>
      </c>
      <c r="C681" s="32">
        <v>29</v>
      </c>
      <c r="D681" s="32">
        <v>29</v>
      </c>
      <c r="E681" s="32" t="s">
        <v>102</v>
      </c>
      <c r="H681">
        <f>IF('Раздел 3'!P50=SUM('Раздел 3'!Q50:T50),0,1)</f>
        <v>0</v>
      </c>
    </row>
    <row r="682" spans="1:8" x14ac:dyDescent="0.2">
      <c r="A682">
        <f t="shared" si="12"/>
        <v>609542</v>
      </c>
      <c r="B682" s="32">
        <v>3</v>
      </c>
      <c r="C682" s="32">
        <v>30</v>
      </c>
      <c r="D682" s="32">
        <v>30</v>
      </c>
      <c r="E682" s="32" t="s">
        <v>103</v>
      </c>
      <c r="H682">
        <f>IF('Раздел 3'!P51=SUM('Раздел 3'!Q51:T51),0,1)</f>
        <v>0</v>
      </c>
    </row>
    <row r="683" spans="1:8" x14ac:dyDescent="0.2">
      <c r="A683">
        <f t="shared" si="12"/>
        <v>609542</v>
      </c>
      <c r="B683" s="32">
        <v>3</v>
      </c>
      <c r="C683" s="32">
        <v>31</v>
      </c>
      <c r="D683" s="32">
        <v>31</v>
      </c>
      <c r="E683" s="32" t="s">
        <v>104</v>
      </c>
      <c r="H683">
        <f>IF('Раздел 3'!P52=SUM('Раздел 3'!Q52:T52),0,1)</f>
        <v>0</v>
      </c>
    </row>
    <row r="684" spans="1:8" x14ac:dyDescent="0.2">
      <c r="A684">
        <f t="shared" si="12"/>
        <v>609542</v>
      </c>
      <c r="B684" s="32">
        <v>3</v>
      </c>
      <c r="C684" s="32">
        <v>32</v>
      </c>
      <c r="D684" s="32">
        <v>32</v>
      </c>
      <c r="E684" s="32" t="s">
        <v>736</v>
      </c>
      <c r="H684">
        <f>IF('Раздел 3'!P54=SUM('Раздел 3'!Q54:T54),0,1)</f>
        <v>0</v>
      </c>
    </row>
    <row r="685" spans="1:8" x14ac:dyDescent="0.2">
      <c r="A685">
        <f t="shared" si="12"/>
        <v>609542</v>
      </c>
      <c r="B685" s="32">
        <v>3</v>
      </c>
      <c r="C685" s="32">
        <v>33</v>
      </c>
      <c r="D685" s="32">
        <v>33</v>
      </c>
      <c r="E685" s="32" t="s">
        <v>105</v>
      </c>
      <c r="H685">
        <f>IF('Раздел 3'!P21&gt;='Раздел 3'!U21,0,1)</f>
        <v>0</v>
      </c>
    </row>
    <row r="686" spans="1:8" x14ac:dyDescent="0.2">
      <c r="A686">
        <f t="shared" si="12"/>
        <v>609542</v>
      </c>
      <c r="B686" s="32">
        <v>3</v>
      </c>
      <c r="C686" s="32">
        <v>34</v>
      </c>
      <c r="D686" s="32">
        <v>34</v>
      </c>
      <c r="E686" s="32" t="s">
        <v>106</v>
      </c>
      <c r="H686">
        <f>IF('Раздел 3'!P22&gt;='Раздел 3'!U22,0,1)</f>
        <v>0</v>
      </c>
    </row>
    <row r="687" spans="1:8" x14ac:dyDescent="0.2">
      <c r="A687">
        <f t="shared" si="12"/>
        <v>609542</v>
      </c>
      <c r="B687" s="32">
        <v>3</v>
      </c>
      <c r="C687" s="32">
        <v>35</v>
      </c>
      <c r="D687" s="32">
        <v>35</v>
      </c>
      <c r="E687" s="32" t="s">
        <v>107</v>
      </c>
      <c r="H687">
        <f>IF('Раздел 3'!P23&gt;='Раздел 3'!U23,0,1)</f>
        <v>0</v>
      </c>
    </row>
    <row r="688" spans="1:8" x14ac:dyDescent="0.2">
      <c r="A688">
        <f t="shared" si="12"/>
        <v>609542</v>
      </c>
      <c r="B688" s="32">
        <v>3</v>
      </c>
      <c r="C688" s="32">
        <v>36</v>
      </c>
      <c r="D688" s="32">
        <v>36</v>
      </c>
      <c r="E688" s="32" t="s">
        <v>108</v>
      </c>
      <c r="H688">
        <f>IF('Раздел 3'!P24&gt;='Раздел 3'!U24,0,1)</f>
        <v>0</v>
      </c>
    </row>
    <row r="689" spans="1:8" x14ac:dyDescent="0.2">
      <c r="A689">
        <f t="shared" si="12"/>
        <v>609542</v>
      </c>
      <c r="B689" s="32">
        <v>3</v>
      </c>
      <c r="C689" s="32">
        <v>37</v>
      </c>
      <c r="D689" s="32">
        <v>37</v>
      </c>
      <c r="E689" s="32" t="s">
        <v>844</v>
      </c>
      <c r="H689">
        <f>IF('Раздел 3'!P25&gt;='Раздел 3'!U25,0,1)</f>
        <v>0</v>
      </c>
    </row>
    <row r="690" spans="1:8" x14ac:dyDescent="0.2">
      <c r="A690">
        <f t="shared" si="12"/>
        <v>609542</v>
      </c>
      <c r="B690" s="32">
        <v>3</v>
      </c>
      <c r="C690" s="32">
        <v>38</v>
      </c>
      <c r="D690" s="32">
        <v>38</v>
      </c>
      <c r="E690" s="32" t="s">
        <v>845</v>
      </c>
      <c r="H690">
        <f>IF('Раздел 3'!P26&gt;='Раздел 3'!U26,0,1)</f>
        <v>0</v>
      </c>
    </row>
    <row r="691" spans="1:8" x14ac:dyDescent="0.2">
      <c r="A691">
        <f t="shared" si="12"/>
        <v>609542</v>
      </c>
      <c r="B691" s="32">
        <v>3</v>
      </c>
      <c r="C691" s="32">
        <v>39</v>
      </c>
      <c r="D691" s="32">
        <v>39</v>
      </c>
      <c r="E691" s="32" t="s">
        <v>846</v>
      </c>
      <c r="H691">
        <f>IF('Раздел 3'!P27&gt;='Раздел 3'!U27,0,1)</f>
        <v>0</v>
      </c>
    </row>
    <row r="692" spans="1:8" x14ac:dyDescent="0.2">
      <c r="A692">
        <f t="shared" si="12"/>
        <v>609542</v>
      </c>
      <c r="B692" s="32">
        <v>3</v>
      </c>
      <c r="C692" s="32">
        <v>40</v>
      </c>
      <c r="D692" s="32">
        <v>40</v>
      </c>
      <c r="E692" s="32" t="s">
        <v>847</v>
      </c>
      <c r="H692">
        <f>IF('Раздел 3'!P28&gt;='Раздел 3'!U28,0,1)</f>
        <v>0</v>
      </c>
    </row>
    <row r="693" spans="1:8" x14ac:dyDescent="0.2">
      <c r="A693">
        <f t="shared" si="12"/>
        <v>609542</v>
      </c>
      <c r="B693" s="32">
        <v>3</v>
      </c>
      <c r="C693" s="32">
        <v>41</v>
      </c>
      <c r="D693" s="32">
        <v>41</v>
      </c>
      <c r="E693" s="32" t="s">
        <v>848</v>
      </c>
      <c r="H693">
        <f>IF('Раздел 3'!P29&gt;='Раздел 3'!U29,0,1)</f>
        <v>0</v>
      </c>
    </row>
    <row r="694" spans="1:8" x14ac:dyDescent="0.2">
      <c r="A694">
        <f t="shared" si="12"/>
        <v>609542</v>
      </c>
      <c r="B694" s="32">
        <v>3</v>
      </c>
      <c r="C694" s="32">
        <v>42</v>
      </c>
      <c r="D694" s="32">
        <v>42</v>
      </c>
      <c r="E694" s="32" t="s">
        <v>849</v>
      </c>
      <c r="H694">
        <f>IF('Раздел 3'!P30&gt;='Раздел 3'!U30,0,1)</f>
        <v>0</v>
      </c>
    </row>
    <row r="695" spans="1:8" x14ac:dyDescent="0.2">
      <c r="A695">
        <f t="shared" si="12"/>
        <v>609542</v>
      </c>
      <c r="B695" s="32">
        <v>3</v>
      </c>
      <c r="C695" s="32">
        <v>43</v>
      </c>
      <c r="D695" s="32">
        <v>43</v>
      </c>
      <c r="E695" s="32" t="s">
        <v>850</v>
      </c>
      <c r="H695">
        <f>IF('Раздел 3'!P31&gt;='Раздел 3'!U31,0,1)</f>
        <v>0</v>
      </c>
    </row>
    <row r="696" spans="1:8" x14ac:dyDescent="0.2">
      <c r="A696">
        <f t="shared" si="12"/>
        <v>609542</v>
      </c>
      <c r="B696" s="32">
        <v>3</v>
      </c>
      <c r="C696" s="32">
        <v>44</v>
      </c>
      <c r="D696" s="32">
        <v>44</v>
      </c>
      <c r="E696" s="32" t="s">
        <v>851</v>
      </c>
      <c r="H696">
        <f>IF('Раздел 3'!P32&gt;='Раздел 3'!U32,0,1)</f>
        <v>0</v>
      </c>
    </row>
    <row r="697" spans="1:8" x14ac:dyDescent="0.2">
      <c r="A697">
        <f t="shared" si="12"/>
        <v>609542</v>
      </c>
      <c r="B697" s="32">
        <v>3</v>
      </c>
      <c r="C697" s="32">
        <v>45</v>
      </c>
      <c r="D697" s="32">
        <v>45</v>
      </c>
      <c r="E697" s="32" t="s">
        <v>852</v>
      </c>
      <c r="H697">
        <f>IF('Раздел 3'!P33&gt;='Раздел 3'!U33,0,1)</f>
        <v>0</v>
      </c>
    </row>
    <row r="698" spans="1:8" x14ac:dyDescent="0.2">
      <c r="A698">
        <f t="shared" si="12"/>
        <v>609542</v>
      </c>
      <c r="B698" s="32">
        <v>3</v>
      </c>
      <c r="C698" s="32">
        <v>46</v>
      </c>
      <c r="D698" s="32">
        <v>46</v>
      </c>
      <c r="E698" s="32" t="s">
        <v>853</v>
      </c>
      <c r="H698">
        <f>IF('Раздел 3'!P34&gt;='Раздел 3'!U34,0,1)</f>
        <v>0</v>
      </c>
    </row>
    <row r="699" spans="1:8" x14ac:dyDescent="0.2">
      <c r="A699">
        <f t="shared" si="12"/>
        <v>609542</v>
      </c>
      <c r="B699" s="32">
        <v>3</v>
      </c>
      <c r="C699" s="32">
        <v>47</v>
      </c>
      <c r="D699" s="32">
        <v>47</v>
      </c>
      <c r="E699" s="32" t="s">
        <v>854</v>
      </c>
      <c r="H699">
        <f>IF('Раздел 3'!P35&gt;='Раздел 3'!U35,0,1)</f>
        <v>0</v>
      </c>
    </row>
    <row r="700" spans="1:8" x14ac:dyDescent="0.2">
      <c r="A700">
        <f t="shared" si="12"/>
        <v>609542</v>
      </c>
      <c r="B700" s="32">
        <v>3</v>
      </c>
      <c r="C700" s="32">
        <v>48</v>
      </c>
      <c r="D700" s="32">
        <v>48</v>
      </c>
      <c r="E700" s="32" t="s">
        <v>855</v>
      </c>
      <c r="H700">
        <f>IF('Раздел 3'!P36&gt;='Раздел 3'!U36,0,1)</f>
        <v>0</v>
      </c>
    </row>
    <row r="701" spans="1:8" x14ac:dyDescent="0.2">
      <c r="A701">
        <f t="shared" si="12"/>
        <v>609542</v>
      </c>
      <c r="B701" s="32">
        <v>3</v>
      </c>
      <c r="C701" s="32">
        <v>49</v>
      </c>
      <c r="D701" s="32">
        <v>49</v>
      </c>
      <c r="E701" s="32" t="s">
        <v>856</v>
      </c>
      <c r="H701">
        <f>IF('Раздел 3'!P37&gt;='Раздел 3'!U37,0,1)</f>
        <v>0</v>
      </c>
    </row>
    <row r="702" spans="1:8" x14ac:dyDescent="0.2">
      <c r="A702">
        <f t="shared" si="12"/>
        <v>609542</v>
      </c>
      <c r="B702" s="32">
        <v>3</v>
      </c>
      <c r="C702" s="32">
        <v>50</v>
      </c>
      <c r="D702" s="32">
        <v>50</v>
      </c>
      <c r="E702" s="32" t="s">
        <v>857</v>
      </c>
      <c r="H702">
        <f>IF('Раздел 3'!P38&gt;='Раздел 3'!U38,0,1)</f>
        <v>0</v>
      </c>
    </row>
    <row r="703" spans="1:8" x14ac:dyDescent="0.2">
      <c r="A703">
        <f t="shared" si="12"/>
        <v>609542</v>
      </c>
      <c r="B703" s="32">
        <v>3</v>
      </c>
      <c r="C703" s="32">
        <v>51</v>
      </c>
      <c r="D703" s="32">
        <v>51</v>
      </c>
      <c r="E703" s="32" t="s">
        <v>858</v>
      </c>
      <c r="H703">
        <f>IF('Раздел 3'!P39&gt;='Раздел 3'!U39,0,1)</f>
        <v>0</v>
      </c>
    </row>
    <row r="704" spans="1:8" x14ac:dyDescent="0.2">
      <c r="A704">
        <f t="shared" si="12"/>
        <v>609542</v>
      </c>
      <c r="B704" s="32">
        <v>3</v>
      </c>
      <c r="C704" s="32">
        <v>52</v>
      </c>
      <c r="D704" s="32">
        <v>52</v>
      </c>
      <c r="E704" s="32" t="s">
        <v>859</v>
      </c>
      <c r="H704">
        <f>IF('Раздел 3'!P40&gt;='Раздел 3'!U40,0,1)</f>
        <v>0</v>
      </c>
    </row>
    <row r="705" spans="1:8" x14ac:dyDescent="0.2">
      <c r="A705">
        <f t="shared" si="12"/>
        <v>609542</v>
      </c>
      <c r="B705" s="32">
        <v>3</v>
      </c>
      <c r="C705" s="32">
        <v>53</v>
      </c>
      <c r="D705" s="32">
        <v>53</v>
      </c>
      <c r="E705" s="32" t="s">
        <v>860</v>
      </c>
      <c r="H705">
        <f>IF('Раздел 3'!P41&gt;='Раздел 3'!U41,0,1)</f>
        <v>0</v>
      </c>
    </row>
    <row r="706" spans="1:8" x14ac:dyDescent="0.2">
      <c r="A706">
        <f t="shared" si="12"/>
        <v>609542</v>
      </c>
      <c r="B706" s="32">
        <v>3</v>
      </c>
      <c r="C706" s="32">
        <v>54</v>
      </c>
      <c r="D706" s="32">
        <v>54</v>
      </c>
      <c r="E706" s="32" t="s">
        <v>861</v>
      </c>
      <c r="H706">
        <f>IF('Раздел 3'!P42&gt;='Раздел 3'!U42,0,1)</f>
        <v>0</v>
      </c>
    </row>
    <row r="707" spans="1:8" x14ac:dyDescent="0.2">
      <c r="A707">
        <f t="shared" si="12"/>
        <v>609542</v>
      </c>
      <c r="B707" s="32">
        <v>3</v>
      </c>
      <c r="C707" s="32">
        <v>55</v>
      </c>
      <c r="D707" s="32">
        <v>55</v>
      </c>
      <c r="E707" s="32" t="s">
        <v>862</v>
      </c>
      <c r="H707">
        <f>IF('Раздел 3'!P43&gt;='Раздел 3'!U43,0,1)</f>
        <v>0</v>
      </c>
    </row>
    <row r="708" spans="1:8" x14ac:dyDescent="0.2">
      <c r="A708">
        <f t="shared" si="12"/>
        <v>609542</v>
      </c>
      <c r="B708" s="32">
        <v>3</v>
      </c>
      <c r="C708" s="32">
        <v>56</v>
      </c>
      <c r="D708" s="32">
        <v>56</v>
      </c>
      <c r="E708" s="32" t="s">
        <v>863</v>
      </c>
      <c r="H708">
        <f>IF('Раздел 3'!P44&gt;='Раздел 3'!U44,0,1)</f>
        <v>0</v>
      </c>
    </row>
    <row r="709" spans="1:8" x14ac:dyDescent="0.2">
      <c r="A709">
        <f t="shared" si="12"/>
        <v>609542</v>
      </c>
      <c r="B709" s="32">
        <v>3</v>
      </c>
      <c r="C709" s="32">
        <v>57</v>
      </c>
      <c r="D709" s="32">
        <v>57</v>
      </c>
      <c r="E709" s="32" t="s">
        <v>864</v>
      </c>
      <c r="H709">
        <f>IF('Раздел 3'!P45&gt;='Раздел 3'!U45,0,1)</f>
        <v>0</v>
      </c>
    </row>
    <row r="710" spans="1:8" x14ac:dyDescent="0.2">
      <c r="A710">
        <f t="shared" si="12"/>
        <v>609542</v>
      </c>
      <c r="B710" s="32">
        <v>3</v>
      </c>
      <c r="C710" s="32">
        <v>58</v>
      </c>
      <c r="D710" s="32">
        <v>58</v>
      </c>
      <c r="E710" s="32" t="s">
        <v>865</v>
      </c>
      <c r="H710">
        <f>IF('Раздел 3'!P46&gt;='Раздел 3'!U46,0,1)</f>
        <v>0</v>
      </c>
    </row>
    <row r="711" spans="1:8" x14ac:dyDescent="0.2">
      <c r="A711">
        <f t="shared" si="12"/>
        <v>609542</v>
      </c>
      <c r="B711" s="32">
        <v>3</v>
      </c>
      <c r="C711" s="32">
        <v>59</v>
      </c>
      <c r="D711" s="32">
        <v>59</v>
      </c>
      <c r="E711" s="32" t="s">
        <v>368</v>
      </c>
      <c r="H711">
        <f>IF('Раздел 3'!P47&gt;='Раздел 3'!U47,0,1)</f>
        <v>0</v>
      </c>
    </row>
    <row r="712" spans="1:8" x14ac:dyDescent="0.2">
      <c r="A712">
        <f t="shared" si="12"/>
        <v>609542</v>
      </c>
      <c r="B712" s="32">
        <v>3</v>
      </c>
      <c r="C712" s="32">
        <v>60</v>
      </c>
      <c r="D712" s="32">
        <v>60</v>
      </c>
      <c r="E712" s="32" t="s">
        <v>369</v>
      </c>
      <c r="H712">
        <f>IF('Раздел 3'!P48&gt;='Раздел 3'!U48,0,1)</f>
        <v>0</v>
      </c>
    </row>
    <row r="713" spans="1:8" x14ac:dyDescent="0.2">
      <c r="A713">
        <f t="shared" si="12"/>
        <v>609542</v>
      </c>
      <c r="B713" s="32">
        <v>3</v>
      </c>
      <c r="C713" s="32">
        <v>61</v>
      </c>
      <c r="D713" s="32">
        <v>61</v>
      </c>
      <c r="E713" s="32" t="s">
        <v>370</v>
      </c>
      <c r="H713">
        <f>IF('Раздел 3'!P50&gt;='Раздел 3'!U50,0,1)</f>
        <v>0</v>
      </c>
    </row>
    <row r="714" spans="1:8" x14ac:dyDescent="0.2">
      <c r="A714">
        <f t="shared" si="12"/>
        <v>609542</v>
      </c>
      <c r="B714" s="32">
        <v>3</v>
      </c>
      <c r="C714" s="32">
        <v>62</v>
      </c>
      <c r="D714" s="32">
        <v>62</v>
      </c>
      <c r="E714" s="32" t="s">
        <v>371</v>
      </c>
      <c r="H714">
        <f>IF('Раздел 3'!P51&gt;='Раздел 3'!U51,0,1)</f>
        <v>0</v>
      </c>
    </row>
    <row r="715" spans="1:8" x14ac:dyDescent="0.2">
      <c r="A715">
        <f t="shared" si="12"/>
        <v>609542</v>
      </c>
      <c r="B715" s="32">
        <v>3</v>
      </c>
      <c r="C715" s="32">
        <v>63</v>
      </c>
      <c r="D715" s="32">
        <v>63</v>
      </c>
      <c r="E715" s="32" t="s">
        <v>372</v>
      </c>
      <c r="H715">
        <f>IF('Раздел 3'!P52&gt;='Раздел 3'!U52,0,1)</f>
        <v>0</v>
      </c>
    </row>
    <row r="716" spans="1:8" x14ac:dyDescent="0.2">
      <c r="A716">
        <f t="shared" si="12"/>
        <v>609542</v>
      </c>
      <c r="B716" s="32">
        <v>3</v>
      </c>
      <c r="C716" s="32">
        <v>64</v>
      </c>
      <c r="D716" s="32">
        <v>64</v>
      </c>
      <c r="E716" s="32" t="s">
        <v>737</v>
      </c>
      <c r="H716">
        <f>IF('Раздел 3'!P54&gt;='Раздел 3'!U54,0,1)</f>
        <v>0</v>
      </c>
    </row>
    <row r="717" spans="1:8" x14ac:dyDescent="0.2">
      <c r="A717">
        <f t="shared" si="12"/>
        <v>609542</v>
      </c>
      <c r="B717" s="32">
        <v>3</v>
      </c>
      <c r="C717" s="32">
        <v>65</v>
      </c>
      <c r="D717" s="32">
        <v>65</v>
      </c>
      <c r="E717" s="32" t="s">
        <v>519</v>
      </c>
      <c r="H717">
        <f>IF('Раздел 3'!P21&gt;='Раздел 3'!P22,0,1)</f>
        <v>0</v>
      </c>
    </row>
    <row r="718" spans="1:8" x14ac:dyDescent="0.2">
      <c r="A718">
        <f t="shared" si="12"/>
        <v>609542</v>
      </c>
      <c r="B718" s="32">
        <v>3</v>
      </c>
      <c r="C718" s="32">
        <v>66</v>
      </c>
      <c r="D718" s="32">
        <v>66</v>
      </c>
      <c r="E718" s="32" t="s">
        <v>520</v>
      </c>
      <c r="H718">
        <f>IF('Раздел 3'!Q21&gt;='Раздел 3'!Q22,0,1)</f>
        <v>0</v>
      </c>
    </row>
    <row r="719" spans="1:8" x14ac:dyDescent="0.2">
      <c r="A719">
        <f t="shared" si="12"/>
        <v>609542</v>
      </c>
      <c r="B719" s="32">
        <v>3</v>
      </c>
      <c r="C719" s="32">
        <v>67</v>
      </c>
      <c r="D719" s="32">
        <v>67</v>
      </c>
      <c r="E719" s="32" t="s">
        <v>521</v>
      </c>
      <c r="H719">
        <f>IF('Раздел 3'!R21&gt;='Раздел 3'!R22,0,1)</f>
        <v>0</v>
      </c>
    </row>
    <row r="720" spans="1:8" x14ac:dyDescent="0.2">
      <c r="A720">
        <f t="shared" si="12"/>
        <v>609542</v>
      </c>
      <c r="B720" s="32">
        <v>3</v>
      </c>
      <c r="C720" s="32">
        <v>68</v>
      </c>
      <c r="D720" s="32">
        <v>68</v>
      </c>
      <c r="E720" s="32" t="s">
        <v>522</v>
      </c>
      <c r="H720">
        <f>IF('Раздел 3'!S21&gt;='Раздел 3'!S22,0,1)</f>
        <v>0</v>
      </c>
    </row>
    <row r="721" spans="1:8" x14ac:dyDescent="0.2">
      <c r="A721">
        <f t="shared" si="12"/>
        <v>609542</v>
      </c>
      <c r="B721" s="32">
        <v>3</v>
      </c>
      <c r="C721" s="32">
        <v>69</v>
      </c>
      <c r="D721" s="32">
        <v>69</v>
      </c>
      <c r="E721" s="32" t="s">
        <v>624</v>
      </c>
      <c r="H721">
        <f>IF('Раздел 3'!T21&gt;='Раздел 3'!T22,0,1)</f>
        <v>0</v>
      </c>
    </row>
    <row r="722" spans="1:8" x14ac:dyDescent="0.2">
      <c r="A722">
        <f t="shared" si="12"/>
        <v>609542</v>
      </c>
      <c r="B722" s="32">
        <v>3</v>
      </c>
      <c r="C722" s="32">
        <v>70</v>
      </c>
      <c r="D722" s="32">
        <v>70</v>
      </c>
      <c r="E722" s="32" t="s">
        <v>373</v>
      </c>
      <c r="H722">
        <f>IF('Раздел 3'!U21&gt;='Раздел 3'!U22,0,1)</f>
        <v>0</v>
      </c>
    </row>
    <row r="723" spans="1:8" x14ac:dyDescent="0.2">
      <c r="A723">
        <f t="shared" si="12"/>
        <v>609542</v>
      </c>
      <c r="B723" s="32">
        <v>3</v>
      </c>
      <c r="C723" s="32">
        <v>71</v>
      </c>
      <c r="D723" s="32">
        <v>71</v>
      </c>
      <c r="E723" s="32" t="s">
        <v>523</v>
      </c>
      <c r="H723">
        <f>IF('Раздел 3'!P23&gt;='Раздел 3'!P24,0,1)</f>
        <v>0</v>
      </c>
    </row>
    <row r="724" spans="1:8" x14ac:dyDescent="0.2">
      <c r="A724">
        <f t="shared" si="12"/>
        <v>609542</v>
      </c>
      <c r="B724" s="32">
        <v>3</v>
      </c>
      <c r="C724" s="32">
        <v>72</v>
      </c>
      <c r="D724" s="32">
        <v>72</v>
      </c>
      <c r="E724" s="32" t="s">
        <v>524</v>
      </c>
      <c r="H724">
        <f>IF('Раздел 3'!Q23&gt;='Раздел 3'!Q24,0,1)</f>
        <v>0</v>
      </c>
    </row>
    <row r="725" spans="1:8" x14ac:dyDescent="0.2">
      <c r="A725">
        <f t="shared" si="12"/>
        <v>609542</v>
      </c>
      <c r="B725" s="32">
        <v>3</v>
      </c>
      <c r="C725" s="32">
        <v>73</v>
      </c>
      <c r="D725" s="32">
        <v>73</v>
      </c>
      <c r="E725" s="32" t="s">
        <v>525</v>
      </c>
      <c r="H725">
        <f>IF('Раздел 3'!R23&gt;='Раздел 3'!R24,0,1)</f>
        <v>0</v>
      </c>
    </row>
    <row r="726" spans="1:8" x14ac:dyDescent="0.2">
      <c r="A726">
        <f t="shared" si="12"/>
        <v>609542</v>
      </c>
      <c r="B726" s="32">
        <v>3</v>
      </c>
      <c r="C726" s="32">
        <v>74</v>
      </c>
      <c r="D726" s="32">
        <v>74</v>
      </c>
      <c r="E726" s="32" t="s">
        <v>1315</v>
      </c>
      <c r="H726">
        <f>IF('Раздел 3'!S23&gt;='Раздел 3'!S24,0,1)</f>
        <v>0</v>
      </c>
    </row>
    <row r="727" spans="1:8" x14ac:dyDescent="0.2">
      <c r="A727">
        <f t="shared" si="12"/>
        <v>609542</v>
      </c>
      <c r="B727" s="32">
        <v>3</v>
      </c>
      <c r="C727" s="32">
        <v>75</v>
      </c>
      <c r="D727" s="32">
        <v>75</v>
      </c>
      <c r="E727" s="32" t="s">
        <v>1316</v>
      </c>
      <c r="H727">
        <f>IF('Раздел 3'!T23&gt;='Раздел 3'!T24,0,1)</f>
        <v>0</v>
      </c>
    </row>
    <row r="728" spans="1:8" x14ac:dyDescent="0.2">
      <c r="A728">
        <f t="shared" si="12"/>
        <v>609542</v>
      </c>
      <c r="B728" s="32">
        <v>3</v>
      </c>
      <c r="C728" s="32">
        <v>76</v>
      </c>
      <c r="D728" s="32">
        <v>76</v>
      </c>
      <c r="E728" s="32" t="s">
        <v>374</v>
      </c>
      <c r="H728">
        <f>IF('Раздел 3'!U23&gt;='Раздел 3'!U24,0,1)</f>
        <v>0</v>
      </c>
    </row>
    <row r="729" spans="1:8" x14ac:dyDescent="0.2">
      <c r="A729">
        <f t="shared" ref="A729:A759" si="13">P_3</f>
        <v>609542</v>
      </c>
      <c r="B729" s="32">
        <v>3</v>
      </c>
      <c r="C729" s="32">
        <v>77</v>
      </c>
      <c r="D729" s="32">
        <v>77</v>
      </c>
      <c r="E729" s="32" t="s">
        <v>152</v>
      </c>
      <c r="H729">
        <f>IF('Раздел 3'!P23&gt;='Раздел 3'!P25,0,1)</f>
        <v>0</v>
      </c>
    </row>
    <row r="730" spans="1:8" x14ac:dyDescent="0.2">
      <c r="A730">
        <f t="shared" si="13"/>
        <v>609542</v>
      </c>
      <c r="B730" s="32">
        <v>3</v>
      </c>
      <c r="C730" s="32">
        <v>78</v>
      </c>
      <c r="D730" s="32">
        <v>78</v>
      </c>
      <c r="E730" s="32" t="s">
        <v>153</v>
      </c>
      <c r="H730">
        <f>IF('Раздел 3'!Q23&gt;='Раздел 3'!Q25,0,1)</f>
        <v>0</v>
      </c>
    </row>
    <row r="731" spans="1:8" x14ac:dyDescent="0.2">
      <c r="A731">
        <f t="shared" si="13"/>
        <v>609542</v>
      </c>
      <c r="B731" s="32">
        <v>3</v>
      </c>
      <c r="C731" s="32">
        <v>79</v>
      </c>
      <c r="D731" s="32">
        <v>79</v>
      </c>
      <c r="E731" s="32" t="s">
        <v>154</v>
      </c>
      <c r="H731">
        <f>IF('Раздел 3'!R23&gt;='Раздел 3'!R25,0,1)</f>
        <v>0</v>
      </c>
    </row>
    <row r="732" spans="1:8" x14ac:dyDescent="0.2">
      <c r="A732">
        <f t="shared" si="13"/>
        <v>609542</v>
      </c>
      <c r="B732" s="32">
        <v>3</v>
      </c>
      <c r="C732" s="32">
        <v>80</v>
      </c>
      <c r="D732" s="32">
        <v>80</v>
      </c>
      <c r="E732" s="32" t="s">
        <v>155</v>
      </c>
      <c r="H732">
        <f>IF('Раздел 3'!S23&gt;='Раздел 3'!S25,0,1)</f>
        <v>0</v>
      </c>
    </row>
    <row r="733" spans="1:8" x14ac:dyDescent="0.2">
      <c r="A733">
        <f t="shared" si="13"/>
        <v>609542</v>
      </c>
      <c r="B733" s="32">
        <v>3</v>
      </c>
      <c r="C733" s="32">
        <v>81</v>
      </c>
      <c r="D733" s="32">
        <v>81</v>
      </c>
      <c r="E733" s="32" t="s">
        <v>156</v>
      </c>
      <c r="H733">
        <f>IF('Раздел 3'!T23&gt;='Раздел 3'!T25,0,1)</f>
        <v>0</v>
      </c>
    </row>
    <row r="734" spans="1:8" x14ac:dyDescent="0.2">
      <c r="A734">
        <f t="shared" si="13"/>
        <v>609542</v>
      </c>
      <c r="B734" s="32">
        <v>3</v>
      </c>
      <c r="C734" s="32">
        <v>82</v>
      </c>
      <c r="D734" s="32">
        <v>82</v>
      </c>
      <c r="E734" s="32" t="s">
        <v>157</v>
      </c>
      <c r="H734">
        <f>IF('Раздел 3'!U23&gt;='Раздел 3'!U25,0,1)</f>
        <v>0</v>
      </c>
    </row>
    <row r="735" spans="1:8" x14ac:dyDescent="0.2">
      <c r="A735">
        <f t="shared" si="13"/>
        <v>609542</v>
      </c>
      <c r="B735" s="32">
        <v>3</v>
      </c>
      <c r="C735" s="32">
        <v>83</v>
      </c>
      <c r="D735" s="32">
        <v>83</v>
      </c>
      <c r="E735" s="32" t="s">
        <v>158</v>
      </c>
      <c r="H735">
        <f>IF('Раздел 3'!P23&gt;=SUM('Раздел 3'!P24:P25),0,1)</f>
        <v>0</v>
      </c>
    </row>
    <row r="736" spans="1:8" x14ac:dyDescent="0.2">
      <c r="A736">
        <f t="shared" si="13"/>
        <v>609542</v>
      </c>
      <c r="B736" s="32">
        <v>3</v>
      </c>
      <c r="C736" s="32">
        <v>84</v>
      </c>
      <c r="D736" s="32">
        <v>84</v>
      </c>
      <c r="E736" s="32" t="s">
        <v>159</v>
      </c>
      <c r="H736">
        <f>IF('Раздел 3'!Q23&gt;=SUM('Раздел 3'!Q24:Q25),0,1)</f>
        <v>0</v>
      </c>
    </row>
    <row r="737" spans="1:8" x14ac:dyDescent="0.2">
      <c r="A737">
        <f t="shared" si="13"/>
        <v>609542</v>
      </c>
      <c r="B737" s="32">
        <v>3</v>
      </c>
      <c r="C737" s="32">
        <v>85</v>
      </c>
      <c r="D737" s="32">
        <v>85</v>
      </c>
      <c r="E737" s="32" t="s">
        <v>160</v>
      </c>
      <c r="H737">
        <f>IF('Раздел 3'!R23&gt;=SUM('Раздел 3'!R24:R25),0,1)</f>
        <v>0</v>
      </c>
    </row>
    <row r="738" spans="1:8" x14ac:dyDescent="0.2">
      <c r="A738">
        <f t="shared" si="13"/>
        <v>609542</v>
      </c>
      <c r="B738" s="32">
        <v>3</v>
      </c>
      <c r="C738" s="32">
        <v>86</v>
      </c>
      <c r="D738" s="32">
        <v>86</v>
      </c>
      <c r="E738" s="32" t="s">
        <v>161</v>
      </c>
      <c r="H738">
        <f>IF('Раздел 3'!S23&gt;=SUM('Раздел 3'!S24:S25),0,1)</f>
        <v>0</v>
      </c>
    </row>
    <row r="739" spans="1:8" x14ac:dyDescent="0.2">
      <c r="A739">
        <f t="shared" si="13"/>
        <v>609542</v>
      </c>
      <c r="B739" s="32">
        <v>3</v>
      </c>
      <c r="C739" s="32">
        <v>87</v>
      </c>
      <c r="D739" s="32">
        <v>87</v>
      </c>
      <c r="E739" s="32" t="s">
        <v>162</v>
      </c>
      <c r="H739">
        <f>IF('Раздел 3'!T23&gt;=SUM('Раздел 3'!T24:T25),0,1)</f>
        <v>0</v>
      </c>
    </row>
    <row r="740" spans="1:8" x14ac:dyDescent="0.2">
      <c r="A740">
        <f t="shared" si="13"/>
        <v>609542</v>
      </c>
      <c r="B740" s="32">
        <v>3</v>
      </c>
      <c r="C740" s="32">
        <v>88</v>
      </c>
      <c r="D740" s="32">
        <v>88</v>
      </c>
      <c r="E740" s="32" t="s">
        <v>163</v>
      </c>
      <c r="H740">
        <f>IF('Раздел 3'!U23&gt;=SUM('Раздел 3'!U24:U25),0,1)</f>
        <v>0</v>
      </c>
    </row>
    <row r="741" spans="1:8" x14ac:dyDescent="0.2">
      <c r="A741">
        <f t="shared" si="13"/>
        <v>609542</v>
      </c>
      <c r="B741" s="32">
        <v>3</v>
      </c>
      <c r="C741" s="32">
        <v>89</v>
      </c>
      <c r="D741" s="32">
        <v>89</v>
      </c>
      <c r="E741" s="32" t="s">
        <v>164</v>
      </c>
      <c r="H741">
        <f>IF('Раздел 3'!P26=SUM('Раздел 3'!P27:P28),0,1)</f>
        <v>0</v>
      </c>
    </row>
    <row r="742" spans="1:8" x14ac:dyDescent="0.2">
      <c r="A742">
        <f t="shared" si="13"/>
        <v>609542</v>
      </c>
      <c r="B742" s="32">
        <v>3</v>
      </c>
      <c r="C742" s="32">
        <v>90</v>
      </c>
      <c r="D742" s="32">
        <v>90</v>
      </c>
      <c r="E742" s="32" t="s">
        <v>165</v>
      </c>
      <c r="H742">
        <f>IF('Раздел 3'!Q26=SUM('Раздел 3'!Q27:Q28),0,1)</f>
        <v>0</v>
      </c>
    </row>
    <row r="743" spans="1:8" x14ac:dyDescent="0.2">
      <c r="A743">
        <f t="shared" si="13"/>
        <v>609542</v>
      </c>
      <c r="B743" s="32">
        <v>3</v>
      </c>
      <c r="C743" s="32">
        <v>91</v>
      </c>
      <c r="D743" s="32">
        <v>91</v>
      </c>
      <c r="E743" s="32" t="s">
        <v>166</v>
      </c>
      <c r="H743">
        <f>IF('Раздел 3'!R26=SUM('Раздел 3'!R27:R28),0,1)</f>
        <v>0</v>
      </c>
    </row>
    <row r="744" spans="1:8" x14ac:dyDescent="0.2">
      <c r="A744">
        <f t="shared" si="13"/>
        <v>609542</v>
      </c>
      <c r="B744" s="32">
        <v>3</v>
      </c>
      <c r="C744" s="32">
        <v>92</v>
      </c>
      <c r="D744" s="32">
        <v>92</v>
      </c>
      <c r="E744" s="32" t="s">
        <v>167</v>
      </c>
      <c r="H744">
        <f>IF('Раздел 3'!S26=SUM('Раздел 3'!S27:S28),0,1)</f>
        <v>0</v>
      </c>
    </row>
    <row r="745" spans="1:8" x14ac:dyDescent="0.2">
      <c r="A745">
        <f t="shared" si="13"/>
        <v>609542</v>
      </c>
      <c r="B745" s="32">
        <v>3</v>
      </c>
      <c r="C745" s="32">
        <v>93</v>
      </c>
      <c r="D745" s="32">
        <v>93</v>
      </c>
      <c r="E745" s="32" t="s">
        <v>168</v>
      </c>
      <c r="H745">
        <f>IF('Раздел 3'!T26=SUM('Раздел 3'!T27:T28),0,1)</f>
        <v>0</v>
      </c>
    </row>
    <row r="746" spans="1:8" x14ac:dyDescent="0.2">
      <c r="A746">
        <f t="shared" si="13"/>
        <v>609542</v>
      </c>
      <c r="B746" s="32">
        <v>3</v>
      </c>
      <c r="C746" s="32">
        <v>94</v>
      </c>
      <c r="D746" s="32">
        <v>94</v>
      </c>
      <c r="E746" s="32" t="s">
        <v>169</v>
      </c>
      <c r="H746">
        <f>IF('Раздел 3'!U26=SUM('Раздел 3'!U27:U28),0,1)</f>
        <v>0</v>
      </c>
    </row>
    <row r="747" spans="1:8" x14ac:dyDescent="0.2">
      <c r="A747">
        <f t="shared" si="13"/>
        <v>609542</v>
      </c>
      <c r="B747" s="32">
        <v>3</v>
      </c>
      <c r="C747" s="32">
        <v>95</v>
      </c>
      <c r="D747" s="32">
        <v>95</v>
      </c>
      <c r="E747" s="32" t="s">
        <v>1252</v>
      </c>
      <c r="H747">
        <f>IF('Раздел 3'!P28=SUM('Раздел 3'!P29:P51),0,1)</f>
        <v>0</v>
      </c>
    </row>
    <row r="748" spans="1:8" x14ac:dyDescent="0.2">
      <c r="A748">
        <f t="shared" si="13"/>
        <v>609542</v>
      </c>
      <c r="B748" s="32">
        <v>3</v>
      </c>
      <c r="C748" s="32">
        <v>96</v>
      </c>
      <c r="D748" s="32">
        <v>96</v>
      </c>
      <c r="E748" s="32" t="s">
        <v>1253</v>
      </c>
      <c r="H748">
        <f>IF('Раздел 3'!Q28=SUM('Раздел 3'!Q29:Q51),0,1)</f>
        <v>0</v>
      </c>
    </row>
    <row r="749" spans="1:8" x14ac:dyDescent="0.2">
      <c r="A749">
        <f t="shared" si="13"/>
        <v>609542</v>
      </c>
      <c r="B749" s="32">
        <v>3</v>
      </c>
      <c r="C749" s="32">
        <v>97</v>
      </c>
      <c r="D749" s="32">
        <v>97</v>
      </c>
      <c r="E749" s="32" t="s">
        <v>1254</v>
      </c>
      <c r="H749">
        <f>IF('Раздел 3'!R28=SUM('Раздел 3'!R29:R51),0,1)</f>
        <v>0</v>
      </c>
    </row>
    <row r="750" spans="1:8" x14ac:dyDescent="0.2">
      <c r="A750">
        <f t="shared" si="13"/>
        <v>609542</v>
      </c>
      <c r="B750" s="32">
        <v>3</v>
      </c>
      <c r="C750" s="32">
        <v>98</v>
      </c>
      <c r="D750" s="32">
        <v>98</v>
      </c>
      <c r="E750" s="32" t="s">
        <v>1255</v>
      </c>
      <c r="H750">
        <f>IF('Раздел 3'!S28=SUM('Раздел 3'!S29:S51),0,1)</f>
        <v>0</v>
      </c>
    </row>
    <row r="751" spans="1:8" x14ac:dyDescent="0.2">
      <c r="A751">
        <f t="shared" si="13"/>
        <v>609542</v>
      </c>
      <c r="B751" s="32">
        <v>3</v>
      </c>
      <c r="C751" s="32">
        <v>99</v>
      </c>
      <c r="D751" s="32">
        <v>99</v>
      </c>
      <c r="E751" s="32" t="s">
        <v>1256</v>
      </c>
      <c r="H751">
        <f>IF('Раздел 3'!T28=SUM('Раздел 3'!T29:T51),0,1)</f>
        <v>0</v>
      </c>
    </row>
    <row r="752" spans="1:8" x14ac:dyDescent="0.2">
      <c r="A752">
        <f t="shared" si="13"/>
        <v>609542</v>
      </c>
      <c r="B752" s="32">
        <v>3</v>
      </c>
      <c r="C752" s="32">
        <v>100</v>
      </c>
      <c r="D752" s="32">
        <v>100</v>
      </c>
      <c r="E752" s="32" t="s">
        <v>1257</v>
      </c>
      <c r="H752">
        <f>IF('Раздел 3'!U28=SUM('Раздел 3'!U29:U51),0,1)</f>
        <v>0</v>
      </c>
    </row>
    <row r="753" spans="1:8" x14ac:dyDescent="0.2">
      <c r="A753">
        <f t="shared" si="13"/>
        <v>609542</v>
      </c>
      <c r="B753" s="32">
        <v>3</v>
      </c>
      <c r="C753" s="32">
        <v>101</v>
      </c>
      <c r="D753" s="32">
        <v>101</v>
      </c>
      <c r="E753" s="32" t="s">
        <v>1258</v>
      </c>
      <c r="H753">
        <f>IF('Раздел 3'!P28&gt;='Раздел 3'!P52,0,1)</f>
        <v>0</v>
      </c>
    </row>
    <row r="754" spans="1:8" x14ac:dyDescent="0.2">
      <c r="A754">
        <f t="shared" si="13"/>
        <v>609542</v>
      </c>
      <c r="B754" s="32">
        <v>3</v>
      </c>
      <c r="C754" s="32">
        <v>102</v>
      </c>
      <c r="D754" s="32">
        <v>102</v>
      </c>
      <c r="E754" s="32" t="s">
        <v>1259</v>
      </c>
      <c r="H754">
        <f>IF('Раздел 3'!Q28&gt;='Раздел 3'!Q52,0,1)</f>
        <v>0</v>
      </c>
    </row>
    <row r="755" spans="1:8" x14ac:dyDescent="0.2">
      <c r="A755">
        <f t="shared" si="13"/>
        <v>609542</v>
      </c>
      <c r="B755" s="32">
        <v>3</v>
      </c>
      <c r="C755" s="32">
        <v>103</v>
      </c>
      <c r="D755" s="32">
        <v>103</v>
      </c>
      <c r="E755" s="32" t="s">
        <v>1260</v>
      </c>
      <c r="H755">
        <f>IF('Раздел 3'!R28&gt;='Раздел 3'!R52,0,1)</f>
        <v>0</v>
      </c>
    </row>
    <row r="756" spans="1:8" x14ac:dyDescent="0.2">
      <c r="A756">
        <f t="shared" si="13"/>
        <v>609542</v>
      </c>
      <c r="B756" s="32">
        <v>3</v>
      </c>
      <c r="C756" s="32">
        <v>104</v>
      </c>
      <c r="D756" s="32">
        <v>104</v>
      </c>
      <c r="E756" s="32" t="s">
        <v>1261</v>
      </c>
      <c r="H756">
        <f>IF('Раздел 3'!S28&gt;='Раздел 3'!S52,0,1)</f>
        <v>0</v>
      </c>
    </row>
    <row r="757" spans="1:8" x14ac:dyDescent="0.2">
      <c r="A757">
        <f t="shared" si="13"/>
        <v>609542</v>
      </c>
      <c r="B757" s="32">
        <v>3</v>
      </c>
      <c r="C757" s="32">
        <v>105</v>
      </c>
      <c r="D757" s="32">
        <v>105</v>
      </c>
      <c r="E757" s="32" t="s">
        <v>1262</v>
      </c>
      <c r="H757">
        <f>IF('Раздел 3'!T28&gt;='Раздел 3'!T52,0,1)</f>
        <v>0</v>
      </c>
    </row>
    <row r="758" spans="1:8" x14ac:dyDescent="0.2">
      <c r="A758">
        <f t="shared" si="13"/>
        <v>609542</v>
      </c>
      <c r="B758" s="32">
        <v>3</v>
      </c>
      <c r="C758" s="32">
        <v>106</v>
      </c>
      <c r="D758" s="32">
        <v>106</v>
      </c>
      <c r="E758" s="32" t="s">
        <v>1263</v>
      </c>
      <c r="H758">
        <f>IF('Раздел 3'!U28&gt;='Раздел 3'!U52,0,1)</f>
        <v>0</v>
      </c>
    </row>
    <row r="759" spans="1:8" x14ac:dyDescent="0.2">
      <c r="A759" s="50">
        <f t="shared" si="13"/>
        <v>609542</v>
      </c>
      <c r="B759" s="50">
        <v>4</v>
      </c>
      <c r="C759" s="50">
        <v>0</v>
      </c>
      <c r="D759" s="50">
        <v>0</v>
      </c>
      <c r="E759" s="50" t="e">
        <f>CONCATENATE("Количество ошибок в разделе 4: ",H759)</f>
        <v>#REF!</v>
      </c>
      <c r="F759" s="50"/>
      <c r="G759" s="50"/>
      <c r="H759" s="51" t="e">
        <f>SUM(H760:H1030)</f>
        <v>#REF!</v>
      </c>
    </row>
    <row r="760" spans="1:8" s="73" customFormat="1" x14ac:dyDescent="0.2">
      <c r="A760" s="73">
        <f t="shared" ref="A760:A774" si="14">P_3</f>
        <v>609542</v>
      </c>
      <c r="B760" s="74">
        <v>4</v>
      </c>
      <c r="C760" s="74">
        <v>1</v>
      </c>
      <c r="D760" s="74">
        <v>1</v>
      </c>
      <c r="E760" s="74" t="s">
        <v>113</v>
      </c>
      <c r="H760" s="73">
        <f>IF('Раздел 4'!P37&gt;='Раздел 4'!P38,0,1)</f>
        <v>0</v>
      </c>
    </row>
    <row r="761" spans="1:8" s="73" customFormat="1" x14ac:dyDescent="0.2">
      <c r="A761" s="73">
        <f t="shared" si="14"/>
        <v>609542</v>
      </c>
      <c r="B761" s="74">
        <v>4</v>
      </c>
      <c r="C761" s="74">
        <v>2</v>
      </c>
      <c r="D761" s="74">
        <v>2</v>
      </c>
      <c r="E761" s="74" t="s">
        <v>1264</v>
      </c>
      <c r="H761" s="73">
        <f>IF('Раздел 4'!Q37&gt;='Раздел 4'!Q38,0,1)</f>
        <v>0</v>
      </c>
    </row>
    <row r="762" spans="1:8" s="73" customFormat="1" x14ac:dyDescent="0.2">
      <c r="A762" s="73">
        <f t="shared" si="14"/>
        <v>609542</v>
      </c>
      <c r="B762" s="74">
        <v>4</v>
      </c>
      <c r="C762" s="74">
        <v>3</v>
      </c>
      <c r="D762" s="74">
        <v>3</v>
      </c>
      <c r="E762" s="74" t="s">
        <v>110</v>
      </c>
      <c r="H762" s="73">
        <f>IF('Раздел 4'!R37&gt;='Раздел 4'!R38,0,1)</f>
        <v>0</v>
      </c>
    </row>
    <row r="763" spans="1:8" s="73" customFormat="1" x14ac:dyDescent="0.2">
      <c r="A763" s="73">
        <f t="shared" si="14"/>
        <v>609542</v>
      </c>
      <c r="B763" s="74">
        <v>4</v>
      </c>
      <c r="C763" s="74">
        <v>4</v>
      </c>
      <c r="D763" s="74">
        <v>4</v>
      </c>
      <c r="E763" s="74" t="s">
        <v>111</v>
      </c>
      <c r="H763" s="73">
        <f>IF('Раздел 4'!S37&gt;='Раздел 4'!S38,0,1)</f>
        <v>0</v>
      </c>
    </row>
    <row r="764" spans="1:8" s="73" customFormat="1" x14ac:dyDescent="0.2">
      <c r="A764" s="73">
        <f t="shared" si="14"/>
        <v>609542</v>
      </c>
      <c r="B764" s="74">
        <v>4</v>
      </c>
      <c r="C764" s="74">
        <v>5</v>
      </c>
      <c r="D764" s="74">
        <v>5</v>
      </c>
      <c r="E764" s="74" t="s">
        <v>112</v>
      </c>
      <c r="H764" s="73">
        <f>IF('Раздел 4'!T37&gt;='Раздел 4'!T38,0,1)</f>
        <v>0</v>
      </c>
    </row>
    <row r="765" spans="1:8" s="73" customFormat="1" x14ac:dyDescent="0.2">
      <c r="A765" s="73">
        <f t="shared" si="14"/>
        <v>609542</v>
      </c>
      <c r="B765" s="74">
        <v>4</v>
      </c>
      <c r="C765" s="74">
        <v>6</v>
      </c>
      <c r="D765" s="74">
        <v>6</v>
      </c>
      <c r="E765" s="74" t="s">
        <v>114</v>
      </c>
      <c r="H765" s="73">
        <f>IF('Раздел 4'!P42&gt;='Раздел 4'!P43,0,1)</f>
        <v>0</v>
      </c>
    </row>
    <row r="766" spans="1:8" s="73" customFormat="1" x14ac:dyDescent="0.2">
      <c r="A766" s="73">
        <f t="shared" si="14"/>
        <v>609542</v>
      </c>
      <c r="B766" s="74">
        <v>4</v>
      </c>
      <c r="C766" s="74">
        <v>7</v>
      </c>
      <c r="D766" s="74">
        <v>7</v>
      </c>
      <c r="E766" s="74" t="s">
        <v>115</v>
      </c>
      <c r="H766" s="73">
        <f>IF('Раздел 4'!Q42&gt;='Раздел 4'!Q43,0,1)</f>
        <v>0</v>
      </c>
    </row>
    <row r="767" spans="1:8" s="73" customFormat="1" x14ac:dyDescent="0.2">
      <c r="A767" s="73">
        <f t="shared" si="14"/>
        <v>609542</v>
      </c>
      <c r="B767" s="74">
        <v>4</v>
      </c>
      <c r="C767" s="74">
        <v>8</v>
      </c>
      <c r="D767" s="74">
        <v>8</v>
      </c>
      <c r="E767" s="74" t="s">
        <v>116</v>
      </c>
      <c r="H767" s="73">
        <f>IF('Раздел 4'!R42&gt;='Раздел 4'!R43,0,1)</f>
        <v>0</v>
      </c>
    </row>
    <row r="768" spans="1:8" s="73" customFormat="1" x14ac:dyDescent="0.2">
      <c r="A768" s="73">
        <f t="shared" si="14"/>
        <v>609542</v>
      </c>
      <c r="B768" s="74">
        <v>4</v>
      </c>
      <c r="C768" s="74">
        <v>9</v>
      </c>
      <c r="D768" s="74">
        <v>9</v>
      </c>
      <c r="E768" s="74" t="s">
        <v>117</v>
      </c>
      <c r="H768" s="73">
        <f>IF('Раздел 4'!S42&gt;='Раздел 4'!S43,0,1)</f>
        <v>0</v>
      </c>
    </row>
    <row r="769" spans="1:8" s="73" customFormat="1" x14ac:dyDescent="0.2">
      <c r="A769" s="73">
        <f t="shared" si="14"/>
        <v>609542</v>
      </c>
      <c r="B769" s="74">
        <v>4</v>
      </c>
      <c r="C769" s="74">
        <v>10</v>
      </c>
      <c r="D769" s="74">
        <v>10</v>
      </c>
      <c r="E769" s="74" t="s">
        <v>118</v>
      </c>
      <c r="H769" s="73">
        <f>IF('Раздел 4'!T42&gt;='Раздел 4'!T43,0,1)</f>
        <v>0</v>
      </c>
    </row>
    <row r="770" spans="1:8" s="73" customFormat="1" x14ac:dyDescent="0.2">
      <c r="A770" s="73">
        <f t="shared" si="14"/>
        <v>609542</v>
      </c>
      <c r="B770" s="74">
        <v>4</v>
      </c>
      <c r="C770" s="74">
        <v>11</v>
      </c>
      <c r="D770" s="74">
        <v>11</v>
      </c>
      <c r="E770" s="74" t="s">
        <v>120</v>
      </c>
      <c r="H770" s="73">
        <f>IF('Раздел 4'!P47&gt;='Раздел 4'!P48,0,1)</f>
        <v>0</v>
      </c>
    </row>
    <row r="771" spans="1:8" s="73" customFormat="1" x14ac:dyDescent="0.2">
      <c r="A771" s="73">
        <f t="shared" si="14"/>
        <v>609542</v>
      </c>
      <c r="B771" s="74">
        <v>4</v>
      </c>
      <c r="C771" s="74">
        <v>12</v>
      </c>
      <c r="D771" s="74">
        <v>12</v>
      </c>
      <c r="E771" s="74" t="s">
        <v>121</v>
      </c>
      <c r="H771" s="73">
        <f>IF('Раздел 4'!Q47&gt;='Раздел 4'!Q48,0,1)</f>
        <v>0</v>
      </c>
    </row>
    <row r="772" spans="1:8" s="73" customFormat="1" x14ac:dyDescent="0.2">
      <c r="A772" s="73">
        <f t="shared" si="14"/>
        <v>609542</v>
      </c>
      <c r="B772" s="74">
        <v>4</v>
      </c>
      <c r="C772" s="74">
        <v>13</v>
      </c>
      <c r="D772" s="74">
        <v>13</v>
      </c>
      <c r="E772" s="74" t="s">
        <v>122</v>
      </c>
      <c r="H772" s="73">
        <f>IF('Раздел 4'!R47&gt;='Раздел 4'!R48,0,1)</f>
        <v>0</v>
      </c>
    </row>
    <row r="773" spans="1:8" s="73" customFormat="1" x14ac:dyDescent="0.2">
      <c r="A773" s="73">
        <f t="shared" si="14"/>
        <v>609542</v>
      </c>
      <c r="B773" s="74">
        <v>4</v>
      </c>
      <c r="C773" s="74">
        <v>14</v>
      </c>
      <c r="D773" s="74">
        <v>14</v>
      </c>
      <c r="E773" s="74" t="s">
        <v>123</v>
      </c>
      <c r="H773" s="73">
        <f>IF('Раздел 4'!S47&gt;='Раздел 4'!S48,0,1)</f>
        <v>0</v>
      </c>
    </row>
    <row r="774" spans="1:8" s="73" customFormat="1" x14ac:dyDescent="0.2">
      <c r="A774" s="73">
        <f t="shared" si="14"/>
        <v>609542</v>
      </c>
      <c r="B774" s="74">
        <v>4</v>
      </c>
      <c r="C774" s="74">
        <v>15</v>
      </c>
      <c r="D774" s="74">
        <v>15</v>
      </c>
      <c r="E774" s="74" t="s">
        <v>119</v>
      </c>
      <c r="H774" s="73">
        <f>IF('Раздел 4'!T47&gt;='Раздел 4'!T48,0,1)</f>
        <v>0</v>
      </c>
    </row>
    <row r="775" spans="1:8" s="73" customFormat="1" x14ac:dyDescent="0.2">
      <c r="A775" s="73">
        <f t="shared" ref="A775:A838" si="15">P_3</f>
        <v>609542</v>
      </c>
      <c r="B775" s="74">
        <v>4</v>
      </c>
      <c r="C775" s="74">
        <v>16</v>
      </c>
      <c r="D775" s="74">
        <v>16</v>
      </c>
      <c r="E775" s="74" t="s">
        <v>125</v>
      </c>
      <c r="H775" s="73">
        <f>IF('Раздел 4'!P52&gt;='Раздел 4'!P53,0,1)</f>
        <v>0</v>
      </c>
    </row>
    <row r="776" spans="1:8" s="73" customFormat="1" x14ac:dyDescent="0.2">
      <c r="A776" s="73">
        <f t="shared" si="15"/>
        <v>609542</v>
      </c>
      <c r="B776" s="74">
        <v>4</v>
      </c>
      <c r="C776" s="74">
        <v>17</v>
      </c>
      <c r="D776" s="74">
        <v>17</v>
      </c>
      <c r="E776" s="74" t="s">
        <v>126</v>
      </c>
      <c r="H776" s="73">
        <f>IF('Раздел 4'!Q52&gt;='Раздел 4'!Q53,0,1)</f>
        <v>0</v>
      </c>
    </row>
    <row r="777" spans="1:8" s="73" customFormat="1" x14ac:dyDescent="0.2">
      <c r="A777" s="73">
        <f t="shared" si="15"/>
        <v>609542</v>
      </c>
      <c r="B777" s="74">
        <v>4</v>
      </c>
      <c r="C777" s="74">
        <v>18</v>
      </c>
      <c r="D777" s="74">
        <v>18</v>
      </c>
      <c r="E777" s="74" t="s">
        <v>127</v>
      </c>
      <c r="H777" s="73">
        <f>IF('Раздел 4'!R52&gt;='Раздел 4'!R53,0,1)</f>
        <v>0</v>
      </c>
    </row>
    <row r="778" spans="1:8" s="73" customFormat="1" x14ac:dyDescent="0.2">
      <c r="A778" s="73">
        <f t="shared" si="15"/>
        <v>609542</v>
      </c>
      <c r="B778" s="74">
        <v>4</v>
      </c>
      <c r="C778" s="74">
        <v>19</v>
      </c>
      <c r="D778" s="74">
        <v>19</v>
      </c>
      <c r="E778" s="74" t="s">
        <v>128</v>
      </c>
      <c r="H778" s="73">
        <f>IF('Раздел 4'!S52&gt;='Раздел 4'!S53,0,1)</f>
        <v>0</v>
      </c>
    </row>
    <row r="779" spans="1:8" s="73" customFormat="1" x14ac:dyDescent="0.2">
      <c r="A779" s="73">
        <f t="shared" si="15"/>
        <v>609542</v>
      </c>
      <c r="B779" s="74">
        <v>4</v>
      </c>
      <c r="C779" s="74">
        <v>20</v>
      </c>
      <c r="D779" s="74">
        <v>20</v>
      </c>
      <c r="E779" s="74" t="s">
        <v>124</v>
      </c>
      <c r="H779" s="73">
        <f>IF('Раздел 4'!T52&gt;='Раздел 4'!T53,0,1)</f>
        <v>0</v>
      </c>
    </row>
    <row r="780" spans="1:8" s="73" customFormat="1" x14ac:dyDescent="0.2">
      <c r="A780" s="73">
        <f t="shared" si="15"/>
        <v>609542</v>
      </c>
      <c r="B780" s="74">
        <v>4</v>
      </c>
      <c r="C780" s="74">
        <v>21</v>
      </c>
      <c r="D780" s="74">
        <v>21</v>
      </c>
      <c r="E780" s="74" t="s">
        <v>131</v>
      </c>
      <c r="H780" s="73">
        <f>IF('Раздел 4'!P47='Раздел 4'!P21+'Раздел 4'!P29-'Раздел 4'!P37,0,1)</f>
        <v>0</v>
      </c>
    </row>
    <row r="781" spans="1:8" s="73" customFormat="1" x14ac:dyDescent="0.2">
      <c r="A781" s="73">
        <f t="shared" si="15"/>
        <v>609542</v>
      </c>
      <c r="B781" s="74">
        <v>4</v>
      </c>
      <c r="C781" s="74">
        <v>22</v>
      </c>
      <c r="D781" s="74">
        <v>22</v>
      </c>
      <c r="E781" s="74" t="s">
        <v>132</v>
      </c>
      <c r="H781" s="73">
        <f>IF('Раздел 4'!Q47='Раздел 4'!Q21+'Раздел 4'!Q29-'Раздел 4'!Q37,0,1)</f>
        <v>0</v>
      </c>
    </row>
    <row r="782" spans="1:8" s="73" customFormat="1" x14ac:dyDescent="0.2">
      <c r="A782" s="73">
        <f t="shared" si="15"/>
        <v>609542</v>
      </c>
      <c r="B782" s="74">
        <v>4</v>
      </c>
      <c r="C782" s="74">
        <v>23</v>
      </c>
      <c r="D782" s="74">
        <v>23</v>
      </c>
      <c r="E782" s="74" t="s">
        <v>133</v>
      </c>
      <c r="H782" s="73">
        <f>IF('Раздел 4'!R47='Раздел 4'!R21+'Раздел 4'!R29-'Раздел 4'!R37,0,1)</f>
        <v>0</v>
      </c>
    </row>
    <row r="783" spans="1:8" s="73" customFormat="1" x14ac:dyDescent="0.2">
      <c r="A783" s="73">
        <f t="shared" si="15"/>
        <v>609542</v>
      </c>
      <c r="B783" s="74">
        <v>4</v>
      </c>
      <c r="C783" s="74">
        <v>24</v>
      </c>
      <c r="D783" s="74">
        <v>24</v>
      </c>
      <c r="E783" s="74" t="s">
        <v>129</v>
      </c>
      <c r="H783" s="73">
        <f>IF('Раздел 4'!S47='Раздел 4'!S21+'Раздел 4'!S29-'Раздел 4'!S37,0,1)</f>
        <v>0</v>
      </c>
    </row>
    <row r="784" spans="1:8" s="73" customFormat="1" x14ac:dyDescent="0.2">
      <c r="A784" s="73">
        <f t="shared" si="15"/>
        <v>609542</v>
      </c>
      <c r="B784" s="74">
        <v>4</v>
      </c>
      <c r="C784" s="74">
        <v>25</v>
      </c>
      <c r="D784" s="74">
        <v>25</v>
      </c>
      <c r="E784" s="74" t="s">
        <v>130</v>
      </c>
      <c r="H784" s="73">
        <f>IF('Раздел 4'!T47='Раздел 4'!T21+'Раздел 4'!T29-'Раздел 4'!T37,0,1)</f>
        <v>0</v>
      </c>
    </row>
    <row r="785" spans="1:8" s="73" customFormat="1" x14ac:dyDescent="0.2">
      <c r="A785" s="73">
        <f t="shared" si="15"/>
        <v>609542</v>
      </c>
      <c r="B785" s="74">
        <v>4</v>
      </c>
      <c r="C785" s="74">
        <v>26</v>
      </c>
      <c r="D785" s="74">
        <v>26</v>
      </c>
      <c r="E785" s="74" t="s">
        <v>136</v>
      </c>
      <c r="H785" s="73">
        <f>IF('Раздел 4'!P52='Раздел 4'!P25+'Раздел 4'!P33-'Раздел 4'!P42,0,1)</f>
        <v>0</v>
      </c>
    </row>
    <row r="786" spans="1:8" s="73" customFormat="1" x14ac:dyDescent="0.2">
      <c r="A786" s="73">
        <f t="shared" si="15"/>
        <v>609542</v>
      </c>
      <c r="B786" s="74">
        <v>4</v>
      </c>
      <c r="C786" s="74">
        <v>27</v>
      </c>
      <c r="D786" s="74">
        <v>27</v>
      </c>
      <c r="E786" s="74" t="s">
        <v>137</v>
      </c>
      <c r="H786" s="73">
        <f>IF('Раздел 4'!Q52='Раздел 4'!Q25+'Раздел 4'!Q33-'Раздел 4'!Q42,0,1)</f>
        <v>0</v>
      </c>
    </row>
    <row r="787" spans="1:8" s="73" customFormat="1" x14ac:dyDescent="0.2">
      <c r="A787" s="73">
        <f t="shared" si="15"/>
        <v>609542</v>
      </c>
      <c r="B787" s="74">
        <v>4</v>
      </c>
      <c r="C787" s="74">
        <v>28</v>
      </c>
      <c r="D787" s="74">
        <v>28</v>
      </c>
      <c r="E787" s="74" t="s">
        <v>138</v>
      </c>
      <c r="H787" s="73">
        <f>IF('Раздел 4'!R52='Раздел 4'!R25+'Раздел 4'!R33-'Раздел 4'!R42,0,1)</f>
        <v>0</v>
      </c>
    </row>
    <row r="788" spans="1:8" s="73" customFormat="1" x14ac:dyDescent="0.2">
      <c r="A788" s="73">
        <f t="shared" si="15"/>
        <v>609542</v>
      </c>
      <c r="B788" s="74">
        <v>4</v>
      </c>
      <c r="C788" s="74">
        <v>29</v>
      </c>
      <c r="D788" s="74">
        <v>29</v>
      </c>
      <c r="E788" s="74" t="s">
        <v>134</v>
      </c>
      <c r="H788" s="73">
        <f>IF('Раздел 4'!S52='Раздел 4'!S25+'Раздел 4'!S33-'Раздел 4'!S42,0,1)</f>
        <v>0</v>
      </c>
    </row>
    <row r="789" spans="1:8" s="73" customFormat="1" x14ac:dyDescent="0.2">
      <c r="A789" s="73">
        <f t="shared" si="15"/>
        <v>609542</v>
      </c>
      <c r="B789" s="74">
        <v>4</v>
      </c>
      <c r="C789" s="74">
        <v>30</v>
      </c>
      <c r="D789" s="74">
        <v>30</v>
      </c>
      <c r="E789" s="74" t="s">
        <v>135</v>
      </c>
      <c r="H789" s="73">
        <f>IF('Раздел 4'!T52='Раздел 4'!T25+'Раздел 4'!T33-'Раздел 4'!T42,0,1)</f>
        <v>0</v>
      </c>
    </row>
    <row r="790" spans="1:8" s="73" customFormat="1" x14ac:dyDescent="0.2">
      <c r="A790" s="73">
        <f t="shared" si="15"/>
        <v>609542</v>
      </c>
      <c r="B790" s="74">
        <v>4</v>
      </c>
      <c r="C790" s="74">
        <v>31</v>
      </c>
      <c r="D790" s="74">
        <v>31</v>
      </c>
      <c r="E790" s="74" t="s">
        <v>1319</v>
      </c>
      <c r="H790" s="73">
        <f>IF('Раздел 4'!P21&gt;='Раздел 4'!Q21,0,1)</f>
        <v>0</v>
      </c>
    </row>
    <row r="791" spans="1:8" s="73" customFormat="1" x14ac:dyDescent="0.2">
      <c r="A791" s="73">
        <f t="shared" si="15"/>
        <v>609542</v>
      </c>
      <c r="B791" s="74">
        <v>4</v>
      </c>
      <c r="C791" s="74">
        <v>32</v>
      </c>
      <c r="D791" s="74">
        <v>32</v>
      </c>
      <c r="E791" s="74" t="s">
        <v>878</v>
      </c>
      <c r="H791" s="73">
        <f>IF('Раздел 4'!P22&gt;='Раздел 4'!Q22,0,1)</f>
        <v>0</v>
      </c>
    </row>
    <row r="792" spans="1:8" s="73" customFormat="1" x14ac:dyDescent="0.2">
      <c r="A792" s="73">
        <f t="shared" si="15"/>
        <v>609542</v>
      </c>
      <c r="B792" s="74">
        <v>4</v>
      </c>
      <c r="C792" s="74">
        <v>33</v>
      </c>
      <c r="D792" s="74">
        <v>33</v>
      </c>
      <c r="E792" s="74" t="s">
        <v>879</v>
      </c>
      <c r="H792" s="73">
        <f>IF('Раздел 4'!P23&gt;='Раздел 4'!Q23,0,1)</f>
        <v>0</v>
      </c>
    </row>
    <row r="793" spans="1:8" s="73" customFormat="1" x14ac:dyDescent="0.2">
      <c r="A793" s="73">
        <f t="shared" si="15"/>
        <v>609542</v>
      </c>
      <c r="B793" s="74">
        <v>4</v>
      </c>
      <c r="C793" s="74">
        <v>34</v>
      </c>
      <c r="D793" s="74">
        <v>34</v>
      </c>
      <c r="E793" s="74" t="s">
        <v>880</v>
      </c>
      <c r="H793" s="73">
        <f>IF('Раздел 4'!P24&gt;='Раздел 4'!Q24,0,1)</f>
        <v>0</v>
      </c>
    </row>
    <row r="794" spans="1:8" s="73" customFormat="1" x14ac:dyDescent="0.2">
      <c r="A794" s="73">
        <f t="shared" si="15"/>
        <v>609542</v>
      </c>
      <c r="B794" s="74">
        <v>4</v>
      </c>
      <c r="C794" s="74">
        <v>35</v>
      </c>
      <c r="D794" s="74">
        <v>35</v>
      </c>
      <c r="E794" s="74" t="s">
        <v>881</v>
      </c>
      <c r="H794" s="73">
        <f>IF('Раздел 4'!P25&gt;='Раздел 4'!Q25,0,1)</f>
        <v>0</v>
      </c>
    </row>
    <row r="795" spans="1:8" s="73" customFormat="1" x14ac:dyDescent="0.2">
      <c r="A795" s="73">
        <f t="shared" si="15"/>
        <v>609542</v>
      </c>
      <c r="B795" s="74">
        <v>4</v>
      </c>
      <c r="C795" s="74">
        <v>36</v>
      </c>
      <c r="D795" s="74">
        <v>36</v>
      </c>
      <c r="E795" s="74" t="s">
        <v>882</v>
      </c>
      <c r="H795" s="73">
        <f>IF('Раздел 4'!P26&gt;='Раздел 4'!Q26,0,1)</f>
        <v>0</v>
      </c>
    </row>
    <row r="796" spans="1:8" s="73" customFormat="1" x14ac:dyDescent="0.2">
      <c r="A796" s="73">
        <f t="shared" si="15"/>
        <v>609542</v>
      </c>
      <c r="B796" s="74">
        <v>4</v>
      </c>
      <c r="C796" s="74">
        <v>37</v>
      </c>
      <c r="D796" s="74">
        <v>37</v>
      </c>
      <c r="E796" s="74" t="s">
        <v>883</v>
      </c>
      <c r="H796" s="73">
        <f>IF('Раздел 4'!P27&gt;='Раздел 4'!Q27,0,1)</f>
        <v>0</v>
      </c>
    </row>
    <row r="797" spans="1:8" s="73" customFormat="1" x14ac:dyDescent="0.2">
      <c r="A797" s="73">
        <f t="shared" si="15"/>
        <v>609542</v>
      </c>
      <c r="B797" s="74">
        <v>4</v>
      </c>
      <c r="C797" s="74">
        <v>38</v>
      </c>
      <c r="D797" s="74">
        <v>38</v>
      </c>
      <c r="E797" s="74" t="s">
        <v>884</v>
      </c>
      <c r="H797" s="73">
        <f>IF('Раздел 4'!P28&gt;='Раздел 4'!Q28,0,1)</f>
        <v>0</v>
      </c>
    </row>
    <row r="798" spans="1:8" s="73" customFormat="1" x14ac:dyDescent="0.2">
      <c r="A798" s="73">
        <f t="shared" si="15"/>
        <v>609542</v>
      </c>
      <c r="B798" s="74">
        <v>4</v>
      </c>
      <c r="C798" s="74">
        <v>39</v>
      </c>
      <c r="D798" s="74">
        <v>39</v>
      </c>
      <c r="E798" s="74" t="s">
        <v>885</v>
      </c>
      <c r="H798" s="73">
        <f>IF('Раздел 4'!P29&gt;='Раздел 4'!Q29,0,1)</f>
        <v>0</v>
      </c>
    </row>
    <row r="799" spans="1:8" s="73" customFormat="1" x14ac:dyDescent="0.2">
      <c r="A799" s="73">
        <f t="shared" si="15"/>
        <v>609542</v>
      </c>
      <c r="B799" s="74">
        <v>4</v>
      </c>
      <c r="C799" s="74">
        <v>40</v>
      </c>
      <c r="D799" s="74">
        <v>40</v>
      </c>
      <c r="E799" s="74" t="s">
        <v>886</v>
      </c>
      <c r="H799" s="73">
        <f>IF('Раздел 4'!P30&gt;='Раздел 4'!Q30,0,1)</f>
        <v>0</v>
      </c>
    </row>
    <row r="800" spans="1:8" s="73" customFormat="1" x14ac:dyDescent="0.2">
      <c r="A800" s="73">
        <f t="shared" si="15"/>
        <v>609542</v>
      </c>
      <c r="B800" s="74">
        <v>4</v>
      </c>
      <c r="C800" s="74">
        <v>41</v>
      </c>
      <c r="D800" s="74">
        <v>41</v>
      </c>
      <c r="E800" s="74" t="s">
        <v>887</v>
      </c>
      <c r="H800" s="73">
        <f>IF('Раздел 4'!P31&gt;='Раздел 4'!Q31,0,1)</f>
        <v>0</v>
      </c>
    </row>
    <row r="801" spans="1:8" s="73" customFormat="1" x14ac:dyDescent="0.2">
      <c r="A801" s="73">
        <f t="shared" si="15"/>
        <v>609542</v>
      </c>
      <c r="B801" s="74">
        <v>4</v>
      </c>
      <c r="C801" s="74">
        <v>42</v>
      </c>
      <c r="D801" s="74">
        <v>42</v>
      </c>
      <c r="E801" s="74" t="s">
        <v>888</v>
      </c>
      <c r="H801" s="73">
        <f>IF('Раздел 4'!P32&gt;='Раздел 4'!Q32,0,1)</f>
        <v>0</v>
      </c>
    </row>
    <row r="802" spans="1:8" s="73" customFormat="1" x14ac:dyDescent="0.2">
      <c r="A802" s="73">
        <f t="shared" si="15"/>
        <v>609542</v>
      </c>
      <c r="B802" s="74">
        <v>4</v>
      </c>
      <c r="C802" s="74">
        <v>43</v>
      </c>
      <c r="D802" s="74">
        <v>43</v>
      </c>
      <c r="E802" s="74" t="s">
        <v>889</v>
      </c>
      <c r="H802" s="73">
        <f>IF('Раздел 4'!P33&gt;='Раздел 4'!Q33,0,1)</f>
        <v>0</v>
      </c>
    </row>
    <row r="803" spans="1:8" s="73" customFormat="1" x14ac:dyDescent="0.2">
      <c r="A803" s="73">
        <f t="shared" si="15"/>
        <v>609542</v>
      </c>
      <c r="B803" s="74">
        <v>4</v>
      </c>
      <c r="C803" s="74">
        <v>44</v>
      </c>
      <c r="D803" s="74">
        <v>44</v>
      </c>
      <c r="E803" s="74" t="s">
        <v>890</v>
      </c>
      <c r="H803" s="73">
        <f>IF('Раздел 4'!P34&gt;='Раздел 4'!Q34,0,1)</f>
        <v>0</v>
      </c>
    </row>
    <row r="804" spans="1:8" s="73" customFormat="1" x14ac:dyDescent="0.2">
      <c r="A804" s="73">
        <f t="shared" si="15"/>
        <v>609542</v>
      </c>
      <c r="B804" s="74">
        <v>4</v>
      </c>
      <c r="C804" s="74">
        <v>45</v>
      </c>
      <c r="D804" s="74">
        <v>45</v>
      </c>
      <c r="E804" s="74" t="s">
        <v>891</v>
      </c>
      <c r="H804" s="73">
        <f>IF('Раздел 4'!P35&gt;='Раздел 4'!Q35,0,1)</f>
        <v>0</v>
      </c>
    </row>
    <row r="805" spans="1:8" s="73" customFormat="1" x14ac:dyDescent="0.2">
      <c r="A805" s="73">
        <f t="shared" si="15"/>
        <v>609542</v>
      </c>
      <c r="B805" s="74">
        <v>4</v>
      </c>
      <c r="C805" s="74">
        <v>46</v>
      </c>
      <c r="D805" s="74">
        <v>46</v>
      </c>
      <c r="E805" s="74" t="s">
        <v>892</v>
      </c>
      <c r="H805" s="73">
        <f>IF('Раздел 4'!P36&gt;='Раздел 4'!Q36,0,1)</f>
        <v>0</v>
      </c>
    </row>
    <row r="806" spans="1:8" s="73" customFormat="1" x14ac:dyDescent="0.2">
      <c r="A806" s="73">
        <f t="shared" si="15"/>
        <v>609542</v>
      </c>
      <c r="B806" s="74">
        <v>4</v>
      </c>
      <c r="C806" s="74">
        <v>47</v>
      </c>
      <c r="D806" s="74">
        <v>47</v>
      </c>
      <c r="E806" s="74" t="s">
        <v>893</v>
      </c>
      <c r="H806" s="73">
        <f>IF('Раздел 4'!P37&gt;='Раздел 4'!Q37,0,1)</f>
        <v>0</v>
      </c>
    </row>
    <row r="807" spans="1:8" s="73" customFormat="1" x14ac:dyDescent="0.2">
      <c r="A807" s="73">
        <f t="shared" si="15"/>
        <v>609542</v>
      </c>
      <c r="B807" s="74">
        <v>4</v>
      </c>
      <c r="C807" s="74">
        <v>48</v>
      </c>
      <c r="D807" s="74">
        <v>48</v>
      </c>
      <c r="E807" s="74" t="s">
        <v>894</v>
      </c>
      <c r="H807" s="73">
        <f>IF('Раздел 4'!P38&gt;='Раздел 4'!Q38,0,1)</f>
        <v>0</v>
      </c>
    </row>
    <row r="808" spans="1:8" s="73" customFormat="1" x14ac:dyDescent="0.2">
      <c r="A808" s="73">
        <f t="shared" si="15"/>
        <v>609542</v>
      </c>
      <c r="B808" s="74">
        <v>4</v>
      </c>
      <c r="C808" s="74">
        <v>49</v>
      </c>
      <c r="D808" s="74">
        <v>49</v>
      </c>
      <c r="E808" s="74" t="s">
        <v>895</v>
      </c>
      <c r="H808" s="73">
        <f>IF('Раздел 4'!P39&gt;='Раздел 4'!Q39,0,1)</f>
        <v>0</v>
      </c>
    </row>
    <row r="809" spans="1:8" s="73" customFormat="1" x14ac:dyDescent="0.2">
      <c r="A809" s="73">
        <f t="shared" si="15"/>
        <v>609542</v>
      </c>
      <c r="B809" s="74">
        <v>4</v>
      </c>
      <c r="C809" s="74">
        <v>50</v>
      </c>
      <c r="D809" s="74">
        <v>50</v>
      </c>
      <c r="E809" s="74" t="s">
        <v>896</v>
      </c>
      <c r="H809" s="73">
        <f>IF('Раздел 4'!P40&gt;='Раздел 4'!Q40,0,1)</f>
        <v>0</v>
      </c>
    </row>
    <row r="810" spans="1:8" s="73" customFormat="1" x14ac:dyDescent="0.2">
      <c r="A810" s="73">
        <f t="shared" si="15"/>
        <v>609542</v>
      </c>
      <c r="B810" s="74">
        <v>4</v>
      </c>
      <c r="C810" s="74">
        <v>51</v>
      </c>
      <c r="D810" s="74">
        <v>51</v>
      </c>
      <c r="E810" s="74" t="s">
        <v>897</v>
      </c>
      <c r="H810" s="73">
        <f>IF('Раздел 4'!P41&gt;='Раздел 4'!Q41,0,1)</f>
        <v>0</v>
      </c>
    </row>
    <row r="811" spans="1:8" s="73" customFormat="1" x14ac:dyDescent="0.2">
      <c r="A811" s="73">
        <f t="shared" si="15"/>
        <v>609542</v>
      </c>
      <c r="B811" s="74">
        <v>4</v>
      </c>
      <c r="C811" s="74">
        <v>52</v>
      </c>
      <c r="D811" s="74">
        <v>52</v>
      </c>
      <c r="E811" s="74" t="s">
        <v>898</v>
      </c>
      <c r="H811" s="73">
        <f>IF('Раздел 4'!P42&gt;='Раздел 4'!Q42,0,1)</f>
        <v>0</v>
      </c>
    </row>
    <row r="812" spans="1:8" s="73" customFormat="1" x14ac:dyDescent="0.2">
      <c r="A812" s="73">
        <f t="shared" si="15"/>
        <v>609542</v>
      </c>
      <c r="B812" s="74">
        <v>4</v>
      </c>
      <c r="C812" s="74">
        <v>53</v>
      </c>
      <c r="D812" s="74">
        <v>53</v>
      </c>
      <c r="E812" s="74" t="s">
        <v>375</v>
      </c>
      <c r="H812" s="73">
        <f>IF('Раздел 4'!P43&gt;='Раздел 4'!Q43,0,1)</f>
        <v>0</v>
      </c>
    </row>
    <row r="813" spans="1:8" s="73" customFormat="1" x14ac:dyDescent="0.2">
      <c r="A813" s="73">
        <f t="shared" si="15"/>
        <v>609542</v>
      </c>
      <c r="B813" s="74">
        <v>4</v>
      </c>
      <c r="C813" s="74">
        <v>54</v>
      </c>
      <c r="D813" s="74">
        <v>54</v>
      </c>
      <c r="E813" s="74" t="s">
        <v>376</v>
      </c>
      <c r="H813" s="73">
        <f>IF('Раздел 4'!P44&gt;='Раздел 4'!Q44,0,1)</f>
        <v>0</v>
      </c>
    </row>
    <row r="814" spans="1:8" s="73" customFormat="1" x14ac:dyDescent="0.2">
      <c r="A814" s="73">
        <f t="shared" si="15"/>
        <v>609542</v>
      </c>
      <c r="B814" s="74">
        <v>4</v>
      </c>
      <c r="C814" s="74">
        <v>55</v>
      </c>
      <c r="D814" s="74">
        <v>55</v>
      </c>
      <c r="E814" s="74" t="s">
        <v>377</v>
      </c>
      <c r="H814" s="73">
        <f>IF('Раздел 4'!P45&gt;='Раздел 4'!Q45,0,1)</f>
        <v>0</v>
      </c>
    </row>
    <row r="815" spans="1:8" s="73" customFormat="1" x14ac:dyDescent="0.2">
      <c r="A815" s="73">
        <f t="shared" si="15"/>
        <v>609542</v>
      </c>
      <c r="B815" s="74">
        <v>4</v>
      </c>
      <c r="C815" s="74">
        <v>56</v>
      </c>
      <c r="D815" s="74">
        <v>56</v>
      </c>
      <c r="E815" s="74" t="s">
        <v>378</v>
      </c>
      <c r="H815" s="73">
        <f>IF('Раздел 4'!P46&gt;='Раздел 4'!Q46,0,1)</f>
        <v>0</v>
      </c>
    </row>
    <row r="816" spans="1:8" s="73" customFormat="1" x14ac:dyDescent="0.2">
      <c r="A816" s="73">
        <f t="shared" si="15"/>
        <v>609542</v>
      </c>
      <c r="B816" s="74">
        <v>4</v>
      </c>
      <c r="C816" s="74">
        <v>57</v>
      </c>
      <c r="D816" s="74">
        <v>57</v>
      </c>
      <c r="E816" s="74" t="s">
        <v>379</v>
      </c>
      <c r="H816" s="73">
        <f>IF('Раздел 4'!P47&gt;='Раздел 4'!Q47,0,1)</f>
        <v>0</v>
      </c>
    </row>
    <row r="817" spans="1:8" s="73" customFormat="1" x14ac:dyDescent="0.2">
      <c r="A817" s="73">
        <f t="shared" si="15"/>
        <v>609542</v>
      </c>
      <c r="B817" s="74">
        <v>4</v>
      </c>
      <c r="C817" s="74">
        <v>58</v>
      </c>
      <c r="D817" s="74">
        <v>58</v>
      </c>
      <c r="E817" s="74" t="s">
        <v>380</v>
      </c>
      <c r="H817" s="73">
        <f>IF('Раздел 4'!P48&gt;='Раздел 4'!Q48,0,1)</f>
        <v>0</v>
      </c>
    </row>
    <row r="818" spans="1:8" s="73" customFormat="1" x14ac:dyDescent="0.2">
      <c r="A818" s="73">
        <f t="shared" si="15"/>
        <v>609542</v>
      </c>
      <c r="B818" s="74">
        <v>4</v>
      </c>
      <c r="C818" s="74">
        <v>59</v>
      </c>
      <c r="D818" s="74">
        <v>59</v>
      </c>
      <c r="E818" s="74" t="s">
        <v>381</v>
      </c>
      <c r="H818" s="73">
        <f>IF('Раздел 4'!P49&gt;='Раздел 4'!Q49,0,1)</f>
        <v>0</v>
      </c>
    </row>
    <row r="819" spans="1:8" s="73" customFormat="1" x14ac:dyDescent="0.2">
      <c r="A819" s="73">
        <f t="shared" si="15"/>
        <v>609542</v>
      </c>
      <c r="B819" s="74">
        <v>4</v>
      </c>
      <c r="C819" s="74">
        <v>60</v>
      </c>
      <c r="D819" s="74">
        <v>60</v>
      </c>
      <c r="E819" s="74" t="s">
        <v>382</v>
      </c>
      <c r="H819" s="73">
        <f>IF('Раздел 4'!P50&gt;='Раздел 4'!Q50,0,1)</f>
        <v>0</v>
      </c>
    </row>
    <row r="820" spans="1:8" s="73" customFormat="1" x14ac:dyDescent="0.2">
      <c r="A820" s="73">
        <f t="shared" si="15"/>
        <v>609542</v>
      </c>
      <c r="B820" s="74">
        <v>4</v>
      </c>
      <c r="C820" s="74">
        <v>61</v>
      </c>
      <c r="D820" s="74">
        <v>61</v>
      </c>
      <c r="E820" s="74" t="s">
        <v>383</v>
      </c>
      <c r="H820" s="73">
        <f>IF('Раздел 4'!P51&gt;='Раздел 4'!Q51,0,1)</f>
        <v>0</v>
      </c>
    </row>
    <row r="821" spans="1:8" s="73" customFormat="1" x14ac:dyDescent="0.2">
      <c r="A821" s="73">
        <f t="shared" si="15"/>
        <v>609542</v>
      </c>
      <c r="B821" s="74">
        <v>4</v>
      </c>
      <c r="C821" s="74">
        <v>62</v>
      </c>
      <c r="D821" s="74">
        <v>62</v>
      </c>
      <c r="E821" s="74" t="s">
        <v>384</v>
      </c>
      <c r="H821" s="73">
        <f>IF('Раздел 4'!P52&gt;='Раздел 4'!Q52,0,1)</f>
        <v>0</v>
      </c>
    </row>
    <row r="822" spans="1:8" s="73" customFormat="1" x14ac:dyDescent="0.2">
      <c r="A822" s="73">
        <f t="shared" si="15"/>
        <v>609542</v>
      </c>
      <c r="B822" s="74">
        <v>4</v>
      </c>
      <c r="C822" s="74">
        <v>63</v>
      </c>
      <c r="D822" s="74">
        <v>63</v>
      </c>
      <c r="E822" s="74" t="s">
        <v>385</v>
      </c>
      <c r="H822" s="73">
        <f>IF('Раздел 4'!P53&gt;='Раздел 4'!Q53,0,1)</f>
        <v>0</v>
      </c>
    </row>
    <row r="823" spans="1:8" s="73" customFormat="1" x14ac:dyDescent="0.2">
      <c r="A823" s="73">
        <f t="shared" si="15"/>
        <v>609542</v>
      </c>
      <c r="B823" s="74">
        <v>4</v>
      </c>
      <c r="C823" s="74">
        <v>64</v>
      </c>
      <c r="D823" s="74">
        <v>64</v>
      </c>
      <c r="E823" s="74" t="s">
        <v>605</v>
      </c>
      <c r="H823" s="73">
        <f>IF('Раздел 4'!P54&gt;='Раздел 4'!Q54,0,1)</f>
        <v>0</v>
      </c>
    </row>
    <row r="824" spans="1:8" s="73" customFormat="1" x14ac:dyDescent="0.2">
      <c r="A824" s="73">
        <f t="shared" si="15"/>
        <v>609542</v>
      </c>
      <c r="B824" s="74">
        <v>4</v>
      </c>
      <c r="C824" s="74">
        <v>65</v>
      </c>
      <c r="D824" s="74">
        <v>65</v>
      </c>
      <c r="E824" s="74" t="s">
        <v>606</v>
      </c>
      <c r="H824" s="73">
        <f>IF('Раздел 4'!P55&gt;='Раздел 4'!Q55,0,1)</f>
        <v>0</v>
      </c>
    </row>
    <row r="825" spans="1:8" s="73" customFormat="1" x14ac:dyDescent="0.2">
      <c r="A825" s="73">
        <f t="shared" si="15"/>
        <v>609542</v>
      </c>
      <c r="B825" s="74">
        <v>4</v>
      </c>
      <c r="C825" s="74">
        <v>66</v>
      </c>
      <c r="D825" s="74">
        <v>66</v>
      </c>
      <c r="E825" s="74" t="s">
        <v>607</v>
      </c>
      <c r="H825" s="73">
        <f>IF('Раздел 4'!P56&gt;='Раздел 4'!Q56,0,1)</f>
        <v>0</v>
      </c>
    </row>
    <row r="826" spans="1:8" s="73" customFormat="1" x14ac:dyDescent="0.2">
      <c r="A826" s="73">
        <f t="shared" si="15"/>
        <v>609542</v>
      </c>
      <c r="B826" s="74">
        <v>4</v>
      </c>
      <c r="C826" s="74">
        <v>67</v>
      </c>
      <c r="D826" s="74">
        <v>67</v>
      </c>
      <c r="E826" s="74" t="s">
        <v>608</v>
      </c>
      <c r="H826" s="73">
        <f>IF('Раздел 4'!P57&gt;='Раздел 4'!Q57,0,1)</f>
        <v>0</v>
      </c>
    </row>
    <row r="827" spans="1:8" s="73" customFormat="1" x14ac:dyDescent="0.2">
      <c r="A827" s="73">
        <f t="shared" si="15"/>
        <v>609542</v>
      </c>
      <c r="B827" s="74">
        <v>4</v>
      </c>
      <c r="C827" s="74">
        <v>68</v>
      </c>
      <c r="D827" s="74">
        <v>68</v>
      </c>
      <c r="E827" s="74" t="s">
        <v>609</v>
      </c>
      <c r="H827" s="73">
        <f>IF('Раздел 4'!P58&gt;='Раздел 4'!Q58,0,1)</f>
        <v>0</v>
      </c>
    </row>
    <row r="828" spans="1:8" s="73" customFormat="1" x14ac:dyDescent="0.2">
      <c r="A828" s="73">
        <f t="shared" si="15"/>
        <v>609542</v>
      </c>
      <c r="B828" s="74">
        <v>4</v>
      </c>
      <c r="C828" s="74">
        <v>69</v>
      </c>
      <c r="D828" s="74">
        <v>69</v>
      </c>
      <c r="E828" s="74" t="s">
        <v>610</v>
      </c>
      <c r="H828" s="73">
        <f>IF('Раздел 4'!P59&gt;='Раздел 4'!Q59,0,1)</f>
        <v>0</v>
      </c>
    </row>
    <row r="829" spans="1:8" s="73" customFormat="1" x14ac:dyDescent="0.2">
      <c r="A829" s="73">
        <f t="shared" si="15"/>
        <v>609542</v>
      </c>
      <c r="B829" s="74">
        <v>4</v>
      </c>
      <c r="C829" s="74">
        <v>70</v>
      </c>
      <c r="D829" s="74">
        <v>70</v>
      </c>
      <c r="E829" s="74" t="s">
        <v>139</v>
      </c>
      <c r="H829" s="73">
        <f>IF('Раздел 4'!P60&gt;='Раздел 4'!Q60,0,1)</f>
        <v>0</v>
      </c>
    </row>
    <row r="830" spans="1:8" s="73" customFormat="1" x14ac:dyDescent="0.2">
      <c r="A830" s="73">
        <f t="shared" si="15"/>
        <v>609542</v>
      </c>
      <c r="B830" s="74">
        <v>4</v>
      </c>
      <c r="C830" s="74">
        <v>71</v>
      </c>
      <c r="D830" s="74">
        <v>71</v>
      </c>
      <c r="E830" s="74" t="s">
        <v>140</v>
      </c>
      <c r="H830" s="73">
        <f>IF('Раздел 4'!P61&gt;='Раздел 4'!Q61,0,1)</f>
        <v>0</v>
      </c>
    </row>
    <row r="831" spans="1:8" s="73" customFormat="1" x14ac:dyDescent="0.2">
      <c r="A831" s="73">
        <f t="shared" si="15"/>
        <v>609542</v>
      </c>
      <c r="B831" s="74">
        <v>4</v>
      </c>
      <c r="C831" s="74">
        <v>72</v>
      </c>
      <c r="D831" s="74">
        <v>72</v>
      </c>
      <c r="E831" s="74" t="s">
        <v>141</v>
      </c>
      <c r="H831" s="73">
        <f>IF('Раздел 4'!P62&gt;='Раздел 4'!Q62,0,1)</f>
        <v>0</v>
      </c>
    </row>
    <row r="832" spans="1:8" s="73" customFormat="1" x14ac:dyDescent="0.2">
      <c r="A832" s="73">
        <f t="shared" si="15"/>
        <v>609542</v>
      </c>
      <c r="B832" s="74">
        <v>4</v>
      </c>
      <c r="C832" s="74">
        <v>73</v>
      </c>
      <c r="D832" s="74">
        <v>73</v>
      </c>
      <c r="E832" s="74" t="s">
        <v>142</v>
      </c>
      <c r="H832" s="73">
        <f>IF('Раздел 4'!P63&gt;='Раздел 4'!Q63,0,1)</f>
        <v>0</v>
      </c>
    </row>
    <row r="833" spans="1:8" s="73" customFormat="1" x14ac:dyDescent="0.2">
      <c r="A833" s="73">
        <f t="shared" si="15"/>
        <v>609542</v>
      </c>
      <c r="B833" s="74">
        <v>4</v>
      </c>
      <c r="C833" s="74">
        <v>74</v>
      </c>
      <c r="D833" s="74">
        <v>74</v>
      </c>
      <c r="E833" s="74" t="s">
        <v>143</v>
      </c>
      <c r="H833" s="73" t="e">
        <f>IF('Раздел 4'!#REF!&gt;='Раздел 4'!#REF!,0,1)</f>
        <v>#REF!</v>
      </c>
    </row>
    <row r="834" spans="1:8" s="73" customFormat="1" x14ac:dyDescent="0.2">
      <c r="A834" s="73">
        <f t="shared" si="15"/>
        <v>609542</v>
      </c>
      <c r="B834" s="74">
        <v>4</v>
      </c>
      <c r="C834" s="74">
        <v>75</v>
      </c>
      <c r="D834" s="74">
        <v>75</v>
      </c>
      <c r="E834" s="74" t="s">
        <v>899</v>
      </c>
      <c r="H834" s="73">
        <f>IF('Раздел 4'!P21&gt;='Раздел 4'!R21,0,1)</f>
        <v>0</v>
      </c>
    </row>
    <row r="835" spans="1:8" s="73" customFormat="1" x14ac:dyDescent="0.2">
      <c r="A835" s="73">
        <f t="shared" si="15"/>
        <v>609542</v>
      </c>
      <c r="B835" s="74">
        <v>4</v>
      </c>
      <c r="C835" s="74">
        <v>76</v>
      </c>
      <c r="D835" s="74">
        <v>76</v>
      </c>
      <c r="E835" s="74" t="s">
        <v>900</v>
      </c>
      <c r="H835" s="73">
        <f>IF('Раздел 4'!P22&gt;='Раздел 4'!R22,0,1)</f>
        <v>0</v>
      </c>
    </row>
    <row r="836" spans="1:8" s="73" customFormat="1" x14ac:dyDescent="0.2">
      <c r="A836" s="73">
        <f t="shared" si="15"/>
        <v>609542</v>
      </c>
      <c r="B836" s="74">
        <v>4</v>
      </c>
      <c r="C836" s="74">
        <v>77</v>
      </c>
      <c r="D836" s="74">
        <v>77</v>
      </c>
      <c r="E836" s="74" t="s">
        <v>901</v>
      </c>
      <c r="H836" s="73">
        <f>IF('Раздел 4'!P23&gt;='Раздел 4'!R23,0,1)</f>
        <v>0</v>
      </c>
    </row>
    <row r="837" spans="1:8" s="73" customFormat="1" x14ac:dyDescent="0.2">
      <c r="A837" s="73">
        <f t="shared" si="15"/>
        <v>609542</v>
      </c>
      <c r="B837" s="74">
        <v>4</v>
      </c>
      <c r="C837" s="74">
        <v>78</v>
      </c>
      <c r="D837" s="74">
        <v>78</v>
      </c>
      <c r="E837" s="74" t="s">
        <v>902</v>
      </c>
      <c r="H837" s="73">
        <f>IF('Раздел 4'!P24&gt;='Раздел 4'!R24,0,1)</f>
        <v>0</v>
      </c>
    </row>
    <row r="838" spans="1:8" s="73" customFormat="1" x14ac:dyDescent="0.2">
      <c r="A838" s="73">
        <f t="shared" si="15"/>
        <v>609542</v>
      </c>
      <c r="B838" s="74">
        <v>4</v>
      </c>
      <c r="C838" s="74">
        <v>79</v>
      </c>
      <c r="D838" s="74">
        <v>79</v>
      </c>
      <c r="E838" s="74" t="s">
        <v>903</v>
      </c>
      <c r="H838" s="73">
        <f>IF('Раздел 4'!P25&gt;='Раздел 4'!R25,0,1)</f>
        <v>0</v>
      </c>
    </row>
    <row r="839" spans="1:8" s="73" customFormat="1" x14ac:dyDescent="0.2">
      <c r="A839" s="73">
        <f t="shared" ref="A839:A902" si="16">P_3</f>
        <v>609542</v>
      </c>
      <c r="B839" s="74">
        <v>4</v>
      </c>
      <c r="C839" s="74">
        <v>80</v>
      </c>
      <c r="D839" s="74">
        <v>80</v>
      </c>
      <c r="E839" s="74" t="s">
        <v>904</v>
      </c>
      <c r="H839" s="73">
        <f>IF('Раздел 4'!P26&gt;='Раздел 4'!R26,0,1)</f>
        <v>0</v>
      </c>
    </row>
    <row r="840" spans="1:8" s="73" customFormat="1" x14ac:dyDescent="0.2">
      <c r="A840" s="73">
        <f t="shared" si="16"/>
        <v>609542</v>
      </c>
      <c r="B840" s="74">
        <v>4</v>
      </c>
      <c r="C840" s="74">
        <v>81</v>
      </c>
      <c r="D840" s="74">
        <v>81</v>
      </c>
      <c r="E840" s="74" t="s">
        <v>905</v>
      </c>
      <c r="H840" s="73">
        <f>IF('Раздел 4'!P27&gt;='Раздел 4'!R27,0,1)</f>
        <v>0</v>
      </c>
    </row>
    <row r="841" spans="1:8" s="73" customFormat="1" x14ac:dyDescent="0.2">
      <c r="A841" s="73">
        <f t="shared" si="16"/>
        <v>609542</v>
      </c>
      <c r="B841" s="74">
        <v>4</v>
      </c>
      <c r="C841" s="74">
        <v>82</v>
      </c>
      <c r="D841" s="74">
        <v>82</v>
      </c>
      <c r="E841" s="74" t="s">
        <v>906</v>
      </c>
      <c r="H841" s="73">
        <f>IF('Раздел 4'!P28&gt;='Раздел 4'!R28,0,1)</f>
        <v>0</v>
      </c>
    </row>
    <row r="842" spans="1:8" s="73" customFormat="1" x14ac:dyDescent="0.2">
      <c r="A842" s="73">
        <f t="shared" si="16"/>
        <v>609542</v>
      </c>
      <c r="B842" s="74">
        <v>4</v>
      </c>
      <c r="C842" s="74">
        <v>83</v>
      </c>
      <c r="D842" s="74">
        <v>83</v>
      </c>
      <c r="E842" s="74" t="s">
        <v>907</v>
      </c>
      <c r="H842" s="73">
        <f>IF('Раздел 4'!P29&gt;='Раздел 4'!R29,0,1)</f>
        <v>0</v>
      </c>
    </row>
    <row r="843" spans="1:8" s="73" customFormat="1" x14ac:dyDescent="0.2">
      <c r="A843" s="73">
        <f t="shared" si="16"/>
        <v>609542</v>
      </c>
      <c r="B843" s="74">
        <v>4</v>
      </c>
      <c r="C843" s="74">
        <v>84</v>
      </c>
      <c r="D843" s="74">
        <v>84</v>
      </c>
      <c r="E843" s="74" t="s">
        <v>908</v>
      </c>
      <c r="H843" s="73">
        <f>IF('Раздел 4'!P30&gt;='Раздел 4'!R30,0,1)</f>
        <v>0</v>
      </c>
    </row>
    <row r="844" spans="1:8" s="73" customFormat="1" x14ac:dyDescent="0.2">
      <c r="A844" s="73">
        <f t="shared" si="16"/>
        <v>609542</v>
      </c>
      <c r="B844" s="74">
        <v>4</v>
      </c>
      <c r="C844" s="74">
        <v>85</v>
      </c>
      <c r="D844" s="74">
        <v>85</v>
      </c>
      <c r="E844" s="74" t="s">
        <v>909</v>
      </c>
      <c r="H844" s="73">
        <f>IF('Раздел 4'!P31&gt;='Раздел 4'!R31,0,1)</f>
        <v>0</v>
      </c>
    </row>
    <row r="845" spans="1:8" s="73" customFormat="1" x14ac:dyDescent="0.2">
      <c r="A845" s="73">
        <f t="shared" si="16"/>
        <v>609542</v>
      </c>
      <c r="B845" s="74">
        <v>4</v>
      </c>
      <c r="C845" s="74">
        <v>86</v>
      </c>
      <c r="D845" s="74">
        <v>86</v>
      </c>
      <c r="E845" s="74" t="s">
        <v>910</v>
      </c>
      <c r="H845" s="73">
        <f>IF('Раздел 4'!P32&gt;='Раздел 4'!R32,0,1)</f>
        <v>0</v>
      </c>
    </row>
    <row r="846" spans="1:8" s="73" customFormat="1" x14ac:dyDescent="0.2">
      <c r="A846" s="73">
        <f t="shared" si="16"/>
        <v>609542</v>
      </c>
      <c r="B846" s="74">
        <v>4</v>
      </c>
      <c r="C846" s="74">
        <v>87</v>
      </c>
      <c r="D846" s="74">
        <v>87</v>
      </c>
      <c r="E846" s="74" t="s">
        <v>911</v>
      </c>
      <c r="H846" s="73">
        <f>IF('Раздел 4'!P33&gt;='Раздел 4'!R33,0,1)</f>
        <v>0</v>
      </c>
    </row>
    <row r="847" spans="1:8" s="73" customFormat="1" x14ac:dyDescent="0.2">
      <c r="A847" s="73">
        <f t="shared" si="16"/>
        <v>609542</v>
      </c>
      <c r="B847" s="74">
        <v>4</v>
      </c>
      <c r="C847" s="74">
        <v>88</v>
      </c>
      <c r="D847" s="74">
        <v>88</v>
      </c>
      <c r="E847" s="74" t="s">
        <v>912</v>
      </c>
      <c r="H847" s="73">
        <f>IF('Раздел 4'!P34&gt;='Раздел 4'!R34,0,1)</f>
        <v>0</v>
      </c>
    </row>
    <row r="848" spans="1:8" s="73" customFormat="1" x14ac:dyDescent="0.2">
      <c r="A848" s="73">
        <f t="shared" si="16"/>
        <v>609542</v>
      </c>
      <c r="B848" s="74">
        <v>4</v>
      </c>
      <c r="C848" s="74">
        <v>89</v>
      </c>
      <c r="D848" s="74">
        <v>89</v>
      </c>
      <c r="E848" s="74" t="s">
        <v>913</v>
      </c>
      <c r="H848" s="73">
        <f>IF('Раздел 4'!P35&gt;='Раздел 4'!R35,0,1)</f>
        <v>0</v>
      </c>
    </row>
    <row r="849" spans="1:8" s="73" customFormat="1" x14ac:dyDescent="0.2">
      <c r="A849" s="73">
        <f t="shared" si="16"/>
        <v>609542</v>
      </c>
      <c r="B849" s="74">
        <v>4</v>
      </c>
      <c r="C849" s="74">
        <v>90</v>
      </c>
      <c r="D849" s="74">
        <v>90</v>
      </c>
      <c r="E849" s="74" t="s">
        <v>914</v>
      </c>
      <c r="H849" s="73">
        <f>IF('Раздел 4'!P36&gt;='Раздел 4'!R36,0,1)</f>
        <v>0</v>
      </c>
    </row>
    <row r="850" spans="1:8" s="73" customFormat="1" x14ac:dyDescent="0.2">
      <c r="A850" s="73">
        <f t="shared" si="16"/>
        <v>609542</v>
      </c>
      <c r="B850" s="74">
        <v>4</v>
      </c>
      <c r="C850" s="74">
        <v>91</v>
      </c>
      <c r="D850" s="74">
        <v>91</v>
      </c>
      <c r="E850" s="74" t="s">
        <v>915</v>
      </c>
      <c r="H850" s="73">
        <f>IF('Раздел 4'!P37&gt;='Раздел 4'!R37,0,1)</f>
        <v>0</v>
      </c>
    </row>
    <row r="851" spans="1:8" s="73" customFormat="1" x14ac:dyDescent="0.2">
      <c r="A851" s="73">
        <f t="shared" si="16"/>
        <v>609542</v>
      </c>
      <c r="B851" s="74">
        <v>4</v>
      </c>
      <c r="C851" s="74">
        <v>92</v>
      </c>
      <c r="D851" s="74">
        <v>92</v>
      </c>
      <c r="E851" s="74" t="s">
        <v>916</v>
      </c>
      <c r="H851" s="73">
        <f>IF('Раздел 4'!P38&gt;='Раздел 4'!R38,0,1)</f>
        <v>0</v>
      </c>
    </row>
    <row r="852" spans="1:8" s="73" customFormat="1" x14ac:dyDescent="0.2">
      <c r="A852" s="73">
        <f t="shared" si="16"/>
        <v>609542</v>
      </c>
      <c r="B852" s="74">
        <v>4</v>
      </c>
      <c r="C852" s="74">
        <v>93</v>
      </c>
      <c r="D852" s="74">
        <v>93</v>
      </c>
      <c r="E852" s="74" t="s">
        <v>917</v>
      </c>
      <c r="H852" s="73">
        <f>IF('Раздел 4'!P39&gt;='Раздел 4'!R39,0,1)</f>
        <v>0</v>
      </c>
    </row>
    <row r="853" spans="1:8" s="73" customFormat="1" x14ac:dyDescent="0.2">
      <c r="A853" s="73">
        <f t="shared" si="16"/>
        <v>609542</v>
      </c>
      <c r="B853" s="74">
        <v>4</v>
      </c>
      <c r="C853" s="74">
        <v>94</v>
      </c>
      <c r="D853" s="74">
        <v>94</v>
      </c>
      <c r="E853" s="74" t="s">
        <v>918</v>
      </c>
      <c r="H853" s="73">
        <f>IF('Раздел 4'!P40&gt;='Раздел 4'!R40,0,1)</f>
        <v>0</v>
      </c>
    </row>
    <row r="854" spans="1:8" s="73" customFormat="1" x14ac:dyDescent="0.2">
      <c r="A854" s="73">
        <f t="shared" si="16"/>
        <v>609542</v>
      </c>
      <c r="B854" s="74">
        <v>4</v>
      </c>
      <c r="C854" s="74">
        <v>95</v>
      </c>
      <c r="D854" s="74">
        <v>95</v>
      </c>
      <c r="E854" s="74" t="s">
        <v>919</v>
      </c>
      <c r="H854" s="73">
        <f>IF('Раздел 4'!P41&gt;='Раздел 4'!R41,0,1)</f>
        <v>0</v>
      </c>
    </row>
    <row r="855" spans="1:8" s="73" customFormat="1" x14ac:dyDescent="0.2">
      <c r="A855" s="73">
        <f t="shared" si="16"/>
        <v>609542</v>
      </c>
      <c r="B855" s="74">
        <v>4</v>
      </c>
      <c r="C855" s="74">
        <v>96</v>
      </c>
      <c r="D855" s="74">
        <v>96</v>
      </c>
      <c r="E855" s="74" t="s">
        <v>920</v>
      </c>
      <c r="H855" s="73">
        <f>IF('Раздел 4'!P42&gt;='Раздел 4'!R42,0,1)</f>
        <v>0</v>
      </c>
    </row>
    <row r="856" spans="1:8" s="73" customFormat="1" x14ac:dyDescent="0.2">
      <c r="A856" s="73">
        <f t="shared" si="16"/>
        <v>609542</v>
      </c>
      <c r="B856" s="74">
        <v>4</v>
      </c>
      <c r="C856" s="74">
        <v>97</v>
      </c>
      <c r="D856" s="74">
        <v>97</v>
      </c>
      <c r="E856" s="74" t="s">
        <v>386</v>
      </c>
      <c r="H856" s="73">
        <f>IF('Раздел 4'!P43&gt;='Раздел 4'!R43,0,1)</f>
        <v>0</v>
      </c>
    </row>
    <row r="857" spans="1:8" s="73" customFormat="1" x14ac:dyDescent="0.2">
      <c r="A857" s="73">
        <f t="shared" si="16"/>
        <v>609542</v>
      </c>
      <c r="B857" s="74">
        <v>4</v>
      </c>
      <c r="C857" s="74">
        <v>98</v>
      </c>
      <c r="D857" s="74">
        <v>98</v>
      </c>
      <c r="E857" s="74" t="s">
        <v>387</v>
      </c>
      <c r="H857" s="73">
        <f>IF('Раздел 4'!P44&gt;='Раздел 4'!R44,0,1)</f>
        <v>0</v>
      </c>
    </row>
    <row r="858" spans="1:8" s="73" customFormat="1" x14ac:dyDescent="0.2">
      <c r="A858" s="73">
        <f t="shared" si="16"/>
        <v>609542</v>
      </c>
      <c r="B858" s="74">
        <v>4</v>
      </c>
      <c r="C858" s="74">
        <v>99</v>
      </c>
      <c r="D858" s="74">
        <v>99</v>
      </c>
      <c r="E858" s="74" t="s">
        <v>388</v>
      </c>
      <c r="H858" s="73">
        <f>IF('Раздел 4'!P45&gt;='Раздел 4'!R45,0,1)</f>
        <v>0</v>
      </c>
    </row>
    <row r="859" spans="1:8" s="73" customFormat="1" x14ac:dyDescent="0.2">
      <c r="A859" s="73">
        <f t="shared" si="16"/>
        <v>609542</v>
      </c>
      <c r="B859" s="74">
        <v>4</v>
      </c>
      <c r="C859" s="74">
        <v>100</v>
      </c>
      <c r="D859" s="74">
        <v>100</v>
      </c>
      <c r="E859" s="74" t="s">
        <v>389</v>
      </c>
      <c r="H859" s="73">
        <f>IF('Раздел 4'!P46&gt;='Раздел 4'!R46,0,1)</f>
        <v>0</v>
      </c>
    </row>
    <row r="860" spans="1:8" s="73" customFormat="1" x14ac:dyDescent="0.2">
      <c r="A860" s="73">
        <f t="shared" si="16"/>
        <v>609542</v>
      </c>
      <c r="B860" s="74">
        <v>4</v>
      </c>
      <c r="C860" s="74">
        <v>101</v>
      </c>
      <c r="D860" s="74">
        <v>101</v>
      </c>
      <c r="E860" s="74" t="s">
        <v>390</v>
      </c>
      <c r="H860" s="73">
        <f>IF('Раздел 4'!P47&gt;='Раздел 4'!R47,0,1)</f>
        <v>0</v>
      </c>
    </row>
    <row r="861" spans="1:8" s="73" customFormat="1" x14ac:dyDescent="0.2">
      <c r="A861" s="73">
        <f t="shared" si="16"/>
        <v>609542</v>
      </c>
      <c r="B861" s="74">
        <v>4</v>
      </c>
      <c r="C861" s="74">
        <v>102</v>
      </c>
      <c r="D861" s="74">
        <v>102</v>
      </c>
      <c r="E861" s="74" t="s">
        <v>391</v>
      </c>
      <c r="H861" s="73">
        <f>IF('Раздел 4'!P48&gt;='Раздел 4'!R48,0,1)</f>
        <v>0</v>
      </c>
    </row>
    <row r="862" spans="1:8" s="73" customFormat="1" x14ac:dyDescent="0.2">
      <c r="A862" s="73">
        <f t="shared" si="16"/>
        <v>609542</v>
      </c>
      <c r="B862" s="74">
        <v>4</v>
      </c>
      <c r="C862" s="74">
        <v>103</v>
      </c>
      <c r="D862" s="74">
        <v>103</v>
      </c>
      <c r="E862" s="74" t="s">
        <v>392</v>
      </c>
      <c r="H862" s="73">
        <f>IF('Раздел 4'!P49&gt;='Раздел 4'!R49,0,1)</f>
        <v>0</v>
      </c>
    </row>
    <row r="863" spans="1:8" s="73" customFormat="1" x14ac:dyDescent="0.2">
      <c r="A863" s="73">
        <f t="shared" si="16"/>
        <v>609542</v>
      </c>
      <c r="B863" s="74">
        <v>4</v>
      </c>
      <c r="C863" s="74">
        <v>104</v>
      </c>
      <c r="D863" s="74">
        <v>104</v>
      </c>
      <c r="E863" s="74" t="s">
        <v>393</v>
      </c>
      <c r="H863" s="73">
        <f>IF('Раздел 4'!P50&gt;='Раздел 4'!R50,0,1)</f>
        <v>0</v>
      </c>
    </row>
    <row r="864" spans="1:8" s="73" customFormat="1" x14ac:dyDescent="0.2">
      <c r="A864" s="73">
        <f t="shared" si="16"/>
        <v>609542</v>
      </c>
      <c r="B864" s="74">
        <v>4</v>
      </c>
      <c r="C864" s="74">
        <v>105</v>
      </c>
      <c r="D864" s="74">
        <v>105</v>
      </c>
      <c r="E864" s="74" t="s">
        <v>394</v>
      </c>
      <c r="H864" s="73">
        <f>IF('Раздел 4'!P51&gt;='Раздел 4'!R51,0,1)</f>
        <v>0</v>
      </c>
    </row>
    <row r="865" spans="1:8" s="73" customFormat="1" x14ac:dyDescent="0.2">
      <c r="A865" s="73">
        <f t="shared" si="16"/>
        <v>609542</v>
      </c>
      <c r="B865" s="74">
        <v>4</v>
      </c>
      <c r="C865" s="74">
        <v>106</v>
      </c>
      <c r="D865" s="74">
        <v>106</v>
      </c>
      <c r="E865" s="74" t="s">
        <v>395</v>
      </c>
      <c r="H865" s="73">
        <f>IF('Раздел 4'!P52&gt;='Раздел 4'!R52,0,1)</f>
        <v>0</v>
      </c>
    </row>
    <row r="866" spans="1:8" s="73" customFormat="1" x14ac:dyDescent="0.2">
      <c r="A866" s="73">
        <f t="shared" si="16"/>
        <v>609542</v>
      </c>
      <c r="B866" s="74">
        <v>4</v>
      </c>
      <c r="C866" s="74">
        <v>107</v>
      </c>
      <c r="D866" s="74">
        <v>107</v>
      </c>
      <c r="E866" s="74" t="s">
        <v>396</v>
      </c>
      <c r="H866" s="73">
        <f>IF('Раздел 4'!P53&gt;='Раздел 4'!R53,0,1)</f>
        <v>0</v>
      </c>
    </row>
    <row r="867" spans="1:8" s="73" customFormat="1" x14ac:dyDescent="0.2">
      <c r="A867" s="73">
        <f t="shared" si="16"/>
        <v>609542</v>
      </c>
      <c r="B867" s="74">
        <v>4</v>
      </c>
      <c r="C867" s="74">
        <v>108</v>
      </c>
      <c r="D867" s="74">
        <v>108</v>
      </c>
      <c r="E867" s="74" t="s">
        <v>611</v>
      </c>
      <c r="H867" s="73">
        <f>IF('Раздел 4'!P54&gt;='Раздел 4'!R54,0,1)</f>
        <v>0</v>
      </c>
    </row>
    <row r="868" spans="1:8" s="73" customFormat="1" x14ac:dyDescent="0.2">
      <c r="A868" s="73">
        <f t="shared" si="16"/>
        <v>609542</v>
      </c>
      <c r="B868" s="74">
        <v>4</v>
      </c>
      <c r="C868" s="74">
        <v>109</v>
      </c>
      <c r="D868" s="74">
        <v>109</v>
      </c>
      <c r="E868" s="74" t="s">
        <v>1078</v>
      </c>
      <c r="H868" s="73">
        <f>IF('Раздел 4'!P55&gt;='Раздел 4'!R55,0,1)</f>
        <v>0</v>
      </c>
    </row>
    <row r="869" spans="1:8" s="73" customFormat="1" x14ac:dyDescent="0.2">
      <c r="A869" s="73">
        <f t="shared" si="16"/>
        <v>609542</v>
      </c>
      <c r="B869" s="74">
        <v>4</v>
      </c>
      <c r="C869" s="74">
        <v>110</v>
      </c>
      <c r="D869" s="74">
        <v>110</v>
      </c>
      <c r="E869" s="74" t="s">
        <v>1079</v>
      </c>
      <c r="H869" s="73">
        <f>IF('Раздел 4'!P56&gt;='Раздел 4'!R56,0,1)</f>
        <v>0</v>
      </c>
    </row>
    <row r="870" spans="1:8" s="73" customFormat="1" x14ac:dyDescent="0.2">
      <c r="A870" s="73">
        <f t="shared" si="16"/>
        <v>609542</v>
      </c>
      <c r="B870" s="74">
        <v>4</v>
      </c>
      <c r="C870" s="74">
        <v>111</v>
      </c>
      <c r="D870" s="74">
        <v>111</v>
      </c>
      <c r="E870" s="74" t="s">
        <v>1080</v>
      </c>
      <c r="H870" s="73">
        <f>IF('Раздел 4'!P57&gt;='Раздел 4'!R57,0,1)</f>
        <v>0</v>
      </c>
    </row>
    <row r="871" spans="1:8" s="73" customFormat="1" x14ac:dyDescent="0.2">
      <c r="A871" s="73">
        <f t="shared" si="16"/>
        <v>609542</v>
      </c>
      <c r="B871" s="74">
        <v>4</v>
      </c>
      <c r="C871" s="74">
        <v>112</v>
      </c>
      <c r="D871" s="74">
        <v>112</v>
      </c>
      <c r="E871" s="74" t="s">
        <v>1081</v>
      </c>
      <c r="H871" s="73">
        <f>IF('Раздел 4'!P58&gt;='Раздел 4'!R58,0,1)</f>
        <v>0</v>
      </c>
    </row>
    <row r="872" spans="1:8" s="73" customFormat="1" x14ac:dyDescent="0.2">
      <c r="A872" s="73">
        <f t="shared" si="16"/>
        <v>609542</v>
      </c>
      <c r="B872" s="74">
        <v>4</v>
      </c>
      <c r="C872" s="74">
        <v>113</v>
      </c>
      <c r="D872" s="74">
        <v>113</v>
      </c>
      <c r="E872" s="74" t="s">
        <v>1082</v>
      </c>
      <c r="H872" s="73">
        <f>IF('Раздел 4'!P59&gt;='Раздел 4'!R59,0,1)</f>
        <v>0</v>
      </c>
    </row>
    <row r="873" spans="1:8" s="73" customFormat="1" x14ac:dyDescent="0.2">
      <c r="A873" s="73">
        <f t="shared" si="16"/>
        <v>609542</v>
      </c>
      <c r="B873" s="74">
        <v>4</v>
      </c>
      <c r="C873" s="74">
        <v>114</v>
      </c>
      <c r="D873" s="74">
        <v>114</v>
      </c>
      <c r="E873" s="74" t="s">
        <v>930</v>
      </c>
      <c r="H873" s="73">
        <f>IF('Раздел 4'!P60&gt;='Раздел 4'!R60,0,1)</f>
        <v>0</v>
      </c>
    </row>
    <row r="874" spans="1:8" s="73" customFormat="1" x14ac:dyDescent="0.2">
      <c r="A874" s="73">
        <f t="shared" si="16"/>
        <v>609542</v>
      </c>
      <c r="B874" s="74">
        <v>4</v>
      </c>
      <c r="C874" s="74">
        <v>115</v>
      </c>
      <c r="D874" s="74">
        <v>115</v>
      </c>
      <c r="E874" s="74" t="s">
        <v>931</v>
      </c>
      <c r="H874" s="73">
        <f>IF('Раздел 4'!P61&gt;='Раздел 4'!R61,0,1)</f>
        <v>0</v>
      </c>
    </row>
    <row r="875" spans="1:8" s="73" customFormat="1" x14ac:dyDescent="0.2">
      <c r="A875" s="73">
        <f t="shared" si="16"/>
        <v>609542</v>
      </c>
      <c r="B875" s="74">
        <v>4</v>
      </c>
      <c r="C875" s="74">
        <v>116</v>
      </c>
      <c r="D875" s="74">
        <v>116</v>
      </c>
      <c r="E875" s="74" t="s">
        <v>932</v>
      </c>
      <c r="H875" s="73">
        <f>IF('Раздел 4'!P62&gt;='Раздел 4'!R62,0,1)</f>
        <v>0</v>
      </c>
    </row>
    <row r="876" spans="1:8" s="73" customFormat="1" x14ac:dyDescent="0.2">
      <c r="A876" s="73">
        <f t="shared" si="16"/>
        <v>609542</v>
      </c>
      <c r="B876" s="74">
        <v>4</v>
      </c>
      <c r="C876" s="74">
        <v>117</v>
      </c>
      <c r="D876" s="74">
        <v>117</v>
      </c>
      <c r="E876" s="74" t="s">
        <v>933</v>
      </c>
      <c r="H876" s="73">
        <f>IF('Раздел 4'!P63&gt;='Раздел 4'!R63,0,1)</f>
        <v>0</v>
      </c>
    </row>
    <row r="877" spans="1:8" s="73" customFormat="1" x14ac:dyDescent="0.2">
      <c r="A877" s="73">
        <f t="shared" si="16"/>
        <v>609542</v>
      </c>
      <c r="B877" s="74">
        <v>4</v>
      </c>
      <c r="C877" s="74">
        <v>118</v>
      </c>
      <c r="D877" s="74">
        <v>118</v>
      </c>
      <c r="E877" s="74" t="s">
        <v>934</v>
      </c>
      <c r="H877" s="73" t="e">
        <f>IF('Раздел 4'!#REF!&gt;='Раздел 4'!#REF!,0,1)</f>
        <v>#REF!</v>
      </c>
    </row>
    <row r="878" spans="1:8" s="73" customFormat="1" x14ac:dyDescent="0.2">
      <c r="A878" s="73">
        <f t="shared" si="16"/>
        <v>609542</v>
      </c>
      <c r="B878" s="74">
        <v>4</v>
      </c>
      <c r="C878" s="74">
        <v>119</v>
      </c>
      <c r="D878" s="74">
        <v>119</v>
      </c>
      <c r="E878" s="74" t="s">
        <v>397</v>
      </c>
      <c r="H878" s="73">
        <f>IF('Раздел 4'!S21&gt;='Раздел 4'!T21,0,1)</f>
        <v>0</v>
      </c>
    </row>
    <row r="879" spans="1:8" s="73" customFormat="1" x14ac:dyDescent="0.2">
      <c r="A879" s="73">
        <f t="shared" si="16"/>
        <v>609542</v>
      </c>
      <c r="B879" s="74">
        <v>4</v>
      </c>
      <c r="C879" s="74">
        <v>120</v>
      </c>
      <c r="D879" s="74">
        <v>120</v>
      </c>
      <c r="E879" s="74" t="s">
        <v>398</v>
      </c>
      <c r="H879" s="73">
        <f>IF('Раздел 4'!S22&gt;='Раздел 4'!T22,0,1)</f>
        <v>0</v>
      </c>
    </row>
    <row r="880" spans="1:8" s="73" customFormat="1" x14ac:dyDescent="0.2">
      <c r="A880" s="73">
        <f t="shared" si="16"/>
        <v>609542</v>
      </c>
      <c r="B880" s="74">
        <v>4</v>
      </c>
      <c r="C880" s="74">
        <v>121</v>
      </c>
      <c r="D880" s="74">
        <v>121</v>
      </c>
      <c r="E880" s="74" t="s">
        <v>921</v>
      </c>
      <c r="H880" s="73">
        <f>IF('Раздел 4'!S23&gt;='Раздел 4'!T23,0,1)</f>
        <v>0</v>
      </c>
    </row>
    <row r="881" spans="1:8" s="73" customFormat="1" x14ac:dyDescent="0.2">
      <c r="A881" s="73">
        <f t="shared" si="16"/>
        <v>609542</v>
      </c>
      <c r="B881" s="74">
        <v>4</v>
      </c>
      <c r="C881" s="74">
        <v>122</v>
      </c>
      <c r="D881" s="74">
        <v>122</v>
      </c>
      <c r="E881" s="74" t="s">
        <v>922</v>
      </c>
      <c r="H881" s="73">
        <f>IF('Раздел 4'!S24&gt;='Раздел 4'!T24,0,1)</f>
        <v>0</v>
      </c>
    </row>
    <row r="882" spans="1:8" s="73" customFormat="1" x14ac:dyDescent="0.2">
      <c r="A882" s="73">
        <f t="shared" si="16"/>
        <v>609542</v>
      </c>
      <c r="B882" s="74">
        <v>4</v>
      </c>
      <c r="C882" s="74">
        <v>123</v>
      </c>
      <c r="D882" s="74">
        <v>123</v>
      </c>
      <c r="E882" s="74" t="s">
        <v>399</v>
      </c>
      <c r="H882" s="73">
        <f>IF('Раздел 4'!S25&gt;='Раздел 4'!T25,0,1)</f>
        <v>0</v>
      </c>
    </row>
    <row r="883" spans="1:8" s="73" customFormat="1" x14ac:dyDescent="0.2">
      <c r="A883" s="73">
        <f t="shared" si="16"/>
        <v>609542</v>
      </c>
      <c r="B883" s="74">
        <v>4</v>
      </c>
      <c r="C883" s="74">
        <v>124</v>
      </c>
      <c r="D883" s="74">
        <v>124</v>
      </c>
      <c r="E883" s="74" t="s">
        <v>784</v>
      </c>
      <c r="H883" s="73">
        <f>IF('Раздел 4'!S26&gt;='Раздел 4'!T26,0,1)</f>
        <v>0</v>
      </c>
    </row>
    <row r="884" spans="1:8" s="73" customFormat="1" x14ac:dyDescent="0.2">
      <c r="A884" s="73">
        <f t="shared" si="16"/>
        <v>609542</v>
      </c>
      <c r="B884" s="74">
        <v>4</v>
      </c>
      <c r="C884" s="74">
        <v>125</v>
      </c>
      <c r="D884" s="74">
        <v>125</v>
      </c>
      <c r="E884" s="74" t="s">
        <v>923</v>
      </c>
      <c r="H884" s="73">
        <f>IF('Раздел 4'!S27&gt;='Раздел 4'!T27,0,1)</f>
        <v>0</v>
      </c>
    </row>
    <row r="885" spans="1:8" s="73" customFormat="1" x14ac:dyDescent="0.2">
      <c r="A885" s="73">
        <f t="shared" si="16"/>
        <v>609542</v>
      </c>
      <c r="B885" s="74">
        <v>4</v>
      </c>
      <c r="C885" s="74">
        <v>126</v>
      </c>
      <c r="D885" s="74">
        <v>126</v>
      </c>
      <c r="E885" s="74" t="s">
        <v>924</v>
      </c>
      <c r="H885" s="73">
        <f>IF('Раздел 4'!S28&gt;='Раздел 4'!T28,0,1)</f>
        <v>0</v>
      </c>
    </row>
    <row r="886" spans="1:8" s="73" customFormat="1" x14ac:dyDescent="0.2">
      <c r="A886" s="73">
        <f t="shared" si="16"/>
        <v>609542</v>
      </c>
      <c r="B886" s="74">
        <v>4</v>
      </c>
      <c r="C886" s="74">
        <v>127</v>
      </c>
      <c r="D886" s="74">
        <v>127</v>
      </c>
      <c r="E886" s="74" t="s">
        <v>785</v>
      </c>
      <c r="H886" s="73">
        <f>IF('Раздел 4'!S29&gt;='Раздел 4'!T29,0,1)</f>
        <v>0</v>
      </c>
    </row>
    <row r="887" spans="1:8" s="73" customFormat="1" x14ac:dyDescent="0.2">
      <c r="A887" s="73">
        <f t="shared" si="16"/>
        <v>609542</v>
      </c>
      <c r="B887" s="74">
        <v>4</v>
      </c>
      <c r="C887" s="74">
        <v>128</v>
      </c>
      <c r="D887" s="74">
        <v>128</v>
      </c>
      <c r="E887" s="74" t="s">
        <v>786</v>
      </c>
      <c r="H887" s="73">
        <f>IF('Раздел 4'!S30&gt;='Раздел 4'!T30,0,1)</f>
        <v>0</v>
      </c>
    </row>
    <row r="888" spans="1:8" s="73" customFormat="1" x14ac:dyDescent="0.2">
      <c r="A888" s="73">
        <f t="shared" si="16"/>
        <v>609542</v>
      </c>
      <c r="B888" s="74">
        <v>4</v>
      </c>
      <c r="C888" s="74">
        <v>129</v>
      </c>
      <c r="D888" s="74">
        <v>129</v>
      </c>
      <c r="E888" s="74" t="s">
        <v>787</v>
      </c>
      <c r="H888" s="73">
        <f>IF('Раздел 4'!S31&gt;='Раздел 4'!T31,0,1)</f>
        <v>0</v>
      </c>
    </row>
    <row r="889" spans="1:8" s="73" customFormat="1" x14ac:dyDescent="0.2">
      <c r="A889" s="73">
        <f t="shared" si="16"/>
        <v>609542</v>
      </c>
      <c r="B889" s="74">
        <v>4</v>
      </c>
      <c r="C889" s="74">
        <v>130</v>
      </c>
      <c r="D889" s="74">
        <v>130</v>
      </c>
      <c r="E889" s="74" t="s">
        <v>925</v>
      </c>
      <c r="H889" s="73">
        <f>IF('Раздел 4'!S32&gt;='Раздел 4'!T32,0,1)</f>
        <v>0</v>
      </c>
    </row>
    <row r="890" spans="1:8" s="73" customFormat="1" x14ac:dyDescent="0.2">
      <c r="A890" s="73">
        <f t="shared" si="16"/>
        <v>609542</v>
      </c>
      <c r="B890" s="74">
        <v>4</v>
      </c>
      <c r="C890" s="74">
        <v>131</v>
      </c>
      <c r="D890" s="74">
        <v>131</v>
      </c>
      <c r="E890" s="74" t="s">
        <v>926</v>
      </c>
      <c r="H890" s="73">
        <f>IF('Раздел 4'!S33&gt;='Раздел 4'!T33,0,1)</f>
        <v>0</v>
      </c>
    </row>
    <row r="891" spans="1:8" s="73" customFormat="1" x14ac:dyDescent="0.2">
      <c r="A891" s="73">
        <f t="shared" si="16"/>
        <v>609542</v>
      </c>
      <c r="B891" s="74">
        <v>4</v>
      </c>
      <c r="C891" s="74">
        <v>132</v>
      </c>
      <c r="D891" s="74">
        <v>132</v>
      </c>
      <c r="E891" s="74" t="s">
        <v>588</v>
      </c>
      <c r="H891" s="73">
        <f>IF('Раздел 4'!S34&gt;='Раздел 4'!T34,0,1)</f>
        <v>0</v>
      </c>
    </row>
    <row r="892" spans="1:8" s="73" customFormat="1" x14ac:dyDescent="0.2">
      <c r="A892" s="73">
        <f t="shared" si="16"/>
        <v>609542</v>
      </c>
      <c r="B892" s="74">
        <v>4</v>
      </c>
      <c r="C892" s="74">
        <v>133</v>
      </c>
      <c r="D892" s="74">
        <v>133</v>
      </c>
      <c r="E892" s="74" t="s">
        <v>788</v>
      </c>
      <c r="H892" s="73">
        <f>IF('Раздел 4'!S35&gt;='Раздел 4'!T35,0,1)</f>
        <v>0</v>
      </c>
    </row>
    <row r="893" spans="1:8" s="73" customFormat="1" x14ac:dyDescent="0.2">
      <c r="A893" s="73">
        <f t="shared" si="16"/>
        <v>609542</v>
      </c>
      <c r="B893" s="74">
        <v>4</v>
      </c>
      <c r="C893" s="74">
        <v>134</v>
      </c>
      <c r="D893" s="74">
        <v>134</v>
      </c>
      <c r="E893" s="74" t="s">
        <v>637</v>
      </c>
      <c r="H893" s="73">
        <f>IF('Раздел 4'!S36&gt;='Раздел 4'!T36,0,1)</f>
        <v>0</v>
      </c>
    </row>
    <row r="894" spans="1:8" s="73" customFormat="1" x14ac:dyDescent="0.2">
      <c r="A894" s="73">
        <f t="shared" si="16"/>
        <v>609542</v>
      </c>
      <c r="B894" s="74">
        <v>4</v>
      </c>
      <c r="C894" s="74">
        <v>135</v>
      </c>
      <c r="D894" s="74">
        <v>135</v>
      </c>
      <c r="E894" s="74" t="s">
        <v>638</v>
      </c>
      <c r="H894" s="73">
        <f>IF('Раздел 4'!S37&gt;='Раздел 4'!T37,0,1)</f>
        <v>0</v>
      </c>
    </row>
    <row r="895" spans="1:8" s="73" customFormat="1" x14ac:dyDescent="0.2">
      <c r="A895" s="73">
        <f t="shared" si="16"/>
        <v>609542</v>
      </c>
      <c r="B895" s="74">
        <v>4</v>
      </c>
      <c r="C895" s="74">
        <v>136</v>
      </c>
      <c r="D895" s="74">
        <v>136</v>
      </c>
      <c r="E895" s="74" t="s">
        <v>589</v>
      </c>
      <c r="H895" s="73">
        <f>IF('Раздел 4'!S38&gt;='Раздел 4'!T38,0,1)</f>
        <v>0</v>
      </c>
    </row>
    <row r="896" spans="1:8" s="73" customFormat="1" x14ac:dyDescent="0.2">
      <c r="A896" s="73">
        <f t="shared" si="16"/>
        <v>609542</v>
      </c>
      <c r="B896" s="74">
        <v>4</v>
      </c>
      <c r="C896" s="74">
        <v>137</v>
      </c>
      <c r="D896" s="74">
        <v>137</v>
      </c>
      <c r="E896" s="74" t="s">
        <v>590</v>
      </c>
      <c r="H896" s="73">
        <f>IF('Раздел 4'!S39&gt;='Раздел 4'!T39,0,1)</f>
        <v>0</v>
      </c>
    </row>
    <row r="897" spans="1:8" s="73" customFormat="1" x14ac:dyDescent="0.2">
      <c r="A897" s="73">
        <f t="shared" si="16"/>
        <v>609542</v>
      </c>
      <c r="B897" s="74">
        <v>4</v>
      </c>
      <c r="C897" s="74">
        <v>138</v>
      </c>
      <c r="D897" s="74">
        <v>138</v>
      </c>
      <c r="E897" s="74" t="s">
        <v>591</v>
      </c>
      <c r="H897" s="73">
        <f>IF('Раздел 4'!S40&gt;='Раздел 4'!T40,0,1)</f>
        <v>0</v>
      </c>
    </row>
    <row r="898" spans="1:8" s="73" customFormat="1" x14ac:dyDescent="0.2">
      <c r="A898" s="73">
        <f t="shared" si="16"/>
        <v>609542</v>
      </c>
      <c r="B898" s="74">
        <v>4</v>
      </c>
      <c r="C898" s="74">
        <v>139</v>
      </c>
      <c r="D898" s="74">
        <v>139</v>
      </c>
      <c r="E898" s="74" t="s">
        <v>639</v>
      </c>
      <c r="H898" s="73">
        <f>IF('Раздел 4'!S41&gt;='Раздел 4'!T41,0,1)</f>
        <v>0</v>
      </c>
    </row>
    <row r="899" spans="1:8" s="73" customFormat="1" x14ac:dyDescent="0.2">
      <c r="A899" s="73">
        <f t="shared" si="16"/>
        <v>609542</v>
      </c>
      <c r="B899" s="74">
        <v>4</v>
      </c>
      <c r="C899" s="74">
        <v>140</v>
      </c>
      <c r="D899" s="74">
        <v>140</v>
      </c>
      <c r="E899" s="74" t="s">
        <v>592</v>
      </c>
      <c r="H899" s="73">
        <f>IF('Раздел 4'!S42&gt;='Раздел 4'!T42,0,1)</f>
        <v>0</v>
      </c>
    </row>
    <row r="900" spans="1:8" s="73" customFormat="1" x14ac:dyDescent="0.2">
      <c r="A900" s="73">
        <f t="shared" si="16"/>
        <v>609542</v>
      </c>
      <c r="B900" s="74">
        <v>4</v>
      </c>
      <c r="C900" s="74">
        <v>141</v>
      </c>
      <c r="D900" s="74">
        <v>141</v>
      </c>
      <c r="E900" s="74" t="s">
        <v>640</v>
      </c>
      <c r="H900" s="73">
        <f>IF('Раздел 4'!S43&gt;='Раздел 4'!T43,0,1)</f>
        <v>0</v>
      </c>
    </row>
    <row r="901" spans="1:8" s="73" customFormat="1" x14ac:dyDescent="0.2">
      <c r="A901" s="73">
        <f t="shared" si="16"/>
        <v>609542</v>
      </c>
      <c r="B901" s="74">
        <v>4</v>
      </c>
      <c r="C901" s="74">
        <v>142</v>
      </c>
      <c r="D901" s="74">
        <v>142</v>
      </c>
      <c r="E901" s="74" t="s">
        <v>641</v>
      </c>
      <c r="H901" s="73">
        <f>IF('Раздел 4'!S44&gt;='Раздел 4'!T44,0,1)</f>
        <v>0</v>
      </c>
    </row>
    <row r="902" spans="1:8" s="73" customFormat="1" x14ac:dyDescent="0.2">
      <c r="A902" s="73">
        <f t="shared" si="16"/>
        <v>609542</v>
      </c>
      <c r="B902" s="74">
        <v>4</v>
      </c>
      <c r="C902" s="74">
        <v>143</v>
      </c>
      <c r="D902" s="74">
        <v>143</v>
      </c>
      <c r="E902" s="74" t="s">
        <v>642</v>
      </c>
      <c r="H902" s="73">
        <f>IF('Раздел 4'!S45&gt;='Раздел 4'!T45,0,1)</f>
        <v>0</v>
      </c>
    </row>
    <row r="903" spans="1:8" s="73" customFormat="1" x14ac:dyDescent="0.2">
      <c r="A903" s="73">
        <f t="shared" ref="A903:A966" si="17">P_3</f>
        <v>609542</v>
      </c>
      <c r="B903" s="74">
        <v>4</v>
      </c>
      <c r="C903" s="74">
        <v>144</v>
      </c>
      <c r="D903" s="74">
        <v>144</v>
      </c>
      <c r="E903" s="74" t="s">
        <v>643</v>
      </c>
      <c r="H903" s="73">
        <f>IF('Раздел 4'!S46&gt;='Раздел 4'!T46,0,1)</f>
        <v>0</v>
      </c>
    </row>
    <row r="904" spans="1:8" s="73" customFormat="1" x14ac:dyDescent="0.2">
      <c r="A904" s="73">
        <f t="shared" si="17"/>
        <v>609542</v>
      </c>
      <c r="B904" s="74">
        <v>4</v>
      </c>
      <c r="C904" s="74">
        <v>145</v>
      </c>
      <c r="D904" s="74">
        <v>145</v>
      </c>
      <c r="E904" s="74" t="s">
        <v>644</v>
      </c>
      <c r="H904" s="73">
        <f>IF('Раздел 4'!S47&gt;='Раздел 4'!T47,0,1)</f>
        <v>0</v>
      </c>
    </row>
    <row r="905" spans="1:8" s="73" customFormat="1" x14ac:dyDescent="0.2">
      <c r="A905" s="73">
        <f t="shared" si="17"/>
        <v>609542</v>
      </c>
      <c r="B905" s="74">
        <v>4</v>
      </c>
      <c r="C905" s="74">
        <v>146</v>
      </c>
      <c r="D905" s="74">
        <v>146</v>
      </c>
      <c r="E905" s="74" t="s">
        <v>645</v>
      </c>
      <c r="H905" s="73">
        <f>IF('Раздел 4'!S48&gt;='Раздел 4'!T48,0,1)</f>
        <v>0</v>
      </c>
    </row>
    <row r="906" spans="1:8" s="73" customFormat="1" x14ac:dyDescent="0.2">
      <c r="A906" s="73">
        <f t="shared" si="17"/>
        <v>609542</v>
      </c>
      <c r="B906" s="74">
        <v>4</v>
      </c>
      <c r="C906" s="74">
        <v>147</v>
      </c>
      <c r="D906" s="74">
        <v>147</v>
      </c>
      <c r="E906" s="74" t="s">
        <v>646</v>
      </c>
      <c r="H906" s="73">
        <f>IF('Раздел 4'!S49&gt;='Раздел 4'!T49,0,1)</f>
        <v>0</v>
      </c>
    </row>
    <row r="907" spans="1:8" s="73" customFormat="1" x14ac:dyDescent="0.2">
      <c r="A907" s="73">
        <f t="shared" si="17"/>
        <v>609542</v>
      </c>
      <c r="B907" s="74">
        <v>4</v>
      </c>
      <c r="C907" s="74">
        <v>148</v>
      </c>
      <c r="D907" s="74">
        <v>148</v>
      </c>
      <c r="E907" s="74" t="s">
        <v>647</v>
      </c>
      <c r="H907" s="73">
        <f>IF('Раздел 4'!S50&gt;='Раздел 4'!T50,0,1)</f>
        <v>0</v>
      </c>
    </row>
    <row r="908" spans="1:8" s="73" customFormat="1" x14ac:dyDescent="0.2">
      <c r="A908" s="73">
        <f t="shared" si="17"/>
        <v>609542</v>
      </c>
      <c r="B908" s="74">
        <v>4</v>
      </c>
      <c r="C908" s="74">
        <v>149</v>
      </c>
      <c r="D908" s="74">
        <v>149</v>
      </c>
      <c r="E908" s="74" t="s">
        <v>648</v>
      </c>
      <c r="H908" s="73">
        <f>IF('Раздел 4'!S51&gt;='Раздел 4'!T51,0,1)</f>
        <v>0</v>
      </c>
    </row>
    <row r="909" spans="1:8" s="73" customFormat="1" x14ac:dyDescent="0.2">
      <c r="A909" s="73">
        <f t="shared" si="17"/>
        <v>609542</v>
      </c>
      <c r="B909" s="74">
        <v>4</v>
      </c>
      <c r="C909" s="74">
        <v>150</v>
      </c>
      <c r="D909" s="74">
        <v>150</v>
      </c>
      <c r="E909" s="74" t="s">
        <v>649</v>
      </c>
      <c r="H909" s="73">
        <f>IF('Раздел 4'!S52&gt;='Раздел 4'!T52,0,1)</f>
        <v>0</v>
      </c>
    </row>
    <row r="910" spans="1:8" s="73" customFormat="1" x14ac:dyDescent="0.2">
      <c r="A910" s="73">
        <f t="shared" si="17"/>
        <v>609542</v>
      </c>
      <c r="B910" s="74">
        <v>4</v>
      </c>
      <c r="C910" s="74">
        <v>151</v>
      </c>
      <c r="D910" s="74">
        <v>151</v>
      </c>
      <c r="E910" s="74" t="s">
        <v>650</v>
      </c>
      <c r="H910" s="73">
        <f>IF('Раздел 4'!S53&gt;='Раздел 4'!T53,0,1)</f>
        <v>0</v>
      </c>
    </row>
    <row r="911" spans="1:8" s="73" customFormat="1" x14ac:dyDescent="0.2">
      <c r="A911" s="73">
        <f t="shared" si="17"/>
        <v>609542</v>
      </c>
      <c r="B911" s="74">
        <v>4</v>
      </c>
      <c r="C911" s="74">
        <v>152</v>
      </c>
      <c r="D911" s="74">
        <v>152</v>
      </c>
      <c r="E911" s="74" t="s">
        <v>1083</v>
      </c>
      <c r="H911" s="73">
        <f>IF('Раздел 4'!S54&gt;='Раздел 4'!T54,0,1)</f>
        <v>0</v>
      </c>
    </row>
    <row r="912" spans="1:8" s="73" customFormat="1" x14ac:dyDescent="0.2">
      <c r="A912" s="73">
        <f t="shared" si="17"/>
        <v>609542</v>
      </c>
      <c r="B912" s="74">
        <v>4</v>
      </c>
      <c r="C912" s="74">
        <v>153</v>
      </c>
      <c r="D912" s="74">
        <v>153</v>
      </c>
      <c r="E912" s="74" t="s">
        <v>1084</v>
      </c>
      <c r="H912" s="73">
        <f>IF('Раздел 4'!S55&gt;='Раздел 4'!T55,0,1)</f>
        <v>0</v>
      </c>
    </row>
    <row r="913" spans="1:8" s="73" customFormat="1" x14ac:dyDescent="0.2">
      <c r="A913" s="73">
        <f t="shared" si="17"/>
        <v>609542</v>
      </c>
      <c r="B913" s="74">
        <v>4</v>
      </c>
      <c r="C913" s="74">
        <v>154</v>
      </c>
      <c r="D913" s="74">
        <v>154</v>
      </c>
      <c r="E913" s="74" t="s">
        <v>1085</v>
      </c>
      <c r="H913" s="73">
        <f>IF('Раздел 4'!S56&gt;='Раздел 4'!T56,0,1)</f>
        <v>0</v>
      </c>
    </row>
    <row r="914" spans="1:8" s="73" customFormat="1" x14ac:dyDescent="0.2">
      <c r="A914" s="73">
        <f t="shared" si="17"/>
        <v>609542</v>
      </c>
      <c r="B914" s="74">
        <v>4</v>
      </c>
      <c r="C914" s="74">
        <v>155</v>
      </c>
      <c r="D914" s="74">
        <v>155</v>
      </c>
      <c r="E914" s="74" t="s">
        <v>1086</v>
      </c>
      <c r="H914" s="73">
        <f>IF('Раздел 4'!S57&gt;='Раздел 4'!T57,0,1)</f>
        <v>0</v>
      </c>
    </row>
    <row r="915" spans="1:8" s="73" customFormat="1" x14ac:dyDescent="0.2">
      <c r="A915" s="73">
        <f t="shared" si="17"/>
        <v>609542</v>
      </c>
      <c r="B915" s="74">
        <v>4</v>
      </c>
      <c r="C915" s="74">
        <v>156</v>
      </c>
      <c r="D915" s="74">
        <v>156</v>
      </c>
      <c r="E915" s="74" t="s">
        <v>1087</v>
      </c>
      <c r="H915" s="73">
        <f>IF('Раздел 4'!S58&gt;='Раздел 4'!T58,0,1)</f>
        <v>0</v>
      </c>
    </row>
    <row r="916" spans="1:8" s="73" customFormat="1" x14ac:dyDescent="0.2">
      <c r="A916" s="73">
        <f t="shared" si="17"/>
        <v>609542</v>
      </c>
      <c r="B916" s="74">
        <v>4</v>
      </c>
      <c r="C916" s="74">
        <v>157</v>
      </c>
      <c r="D916" s="74">
        <v>157</v>
      </c>
      <c r="E916" s="74" t="s">
        <v>1088</v>
      </c>
      <c r="H916" s="73">
        <f>IF('Раздел 4'!S59&gt;='Раздел 4'!T59,0,1)</f>
        <v>0</v>
      </c>
    </row>
    <row r="917" spans="1:8" s="73" customFormat="1" x14ac:dyDescent="0.2">
      <c r="A917" s="73">
        <f t="shared" si="17"/>
        <v>609542</v>
      </c>
      <c r="B917" s="74">
        <v>4</v>
      </c>
      <c r="C917" s="74">
        <v>158</v>
      </c>
      <c r="D917" s="74">
        <v>158</v>
      </c>
      <c r="E917" s="74" t="s">
        <v>936</v>
      </c>
      <c r="H917" s="73">
        <f>IF('Раздел 4'!S60&gt;='Раздел 4'!T60,0,1)</f>
        <v>0</v>
      </c>
    </row>
    <row r="918" spans="1:8" s="73" customFormat="1" x14ac:dyDescent="0.2">
      <c r="A918" s="73">
        <f t="shared" si="17"/>
        <v>609542</v>
      </c>
      <c r="B918" s="74">
        <v>4</v>
      </c>
      <c r="C918" s="74">
        <v>159</v>
      </c>
      <c r="D918" s="74">
        <v>159</v>
      </c>
      <c r="E918" s="74" t="s">
        <v>937</v>
      </c>
      <c r="H918" s="73">
        <f>IF('Раздел 4'!S61&gt;='Раздел 4'!T61,0,1)</f>
        <v>0</v>
      </c>
    </row>
    <row r="919" spans="1:8" s="73" customFormat="1" x14ac:dyDescent="0.2">
      <c r="A919" s="73">
        <f t="shared" si="17"/>
        <v>609542</v>
      </c>
      <c r="B919" s="74">
        <v>4</v>
      </c>
      <c r="C919" s="74">
        <v>160</v>
      </c>
      <c r="D919" s="74">
        <v>160</v>
      </c>
      <c r="E919" s="74" t="s">
        <v>938</v>
      </c>
      <c r="H919" s="73">
        <f>IF('Раздел 4'!S62&gt;='Раздел 4'!T62,0,1)</f>
        <v>0</v>
      </c>
    </row>
    <row r="920" spans="1:8" s="73" customFormat="1" x14ac:dyDescent="0.2">
      <c r="A920" s="73">
        <f t="shared" si="17"/>
        <v>609542</v>
      </c>
      <c r="B920" s="74">
        <v>4</v>
      </c>
      <c r="C920" s="74">
        <v>161</v>
      </c>
      <c r="D920" s="74">
        <v>161</v>
      </c>
      <c r="E920" s="74" t="s">
        <v>939</v>
      </c>
      <c r="H920" s="73">
        <f>IF('Раздел 4'!S63&gt;='Раздел 4'!T63,0,1)</f>
        <v>0</v>
      </c>
    </row>
    <row r="921" spans="1:8" s="73" customFormat="1" x14ac:dyDescent="0.2">
      <c r="A921" s="73">
        <f t="shared" si="17"/>
        <v>609542</v>
      </c>
      <c r="B921" s="74">
        <v>4</v>
      </c>
      <c r="C921" s="74">
        <v>162</v>
      </c>
      <c r="D921" s="74">
        <v>162</v>
      </c>
      <c r="E921" s="74" t="s">
        <v>935</v>
      </c>
      <c r="H921" s="73" t="e">
        <f>IF('Раздел 4'!#REF!&gt;='Раздел 4'!#REF!,0,1)</f>
        <v>#REF!</v>
      </c>
    </row>
    <row r="922" spans="1:8" s="73" customFormat="1" x14ac:dyDescent="0.2">
      <c r="A922" s="73">
        <f t="shared" si="17"/>
        <v>609542</v>
      </c>
      <c r="B922" s="74">
        <v>4</v>
      </c>
      <c r="C922" s="74">
        <v>163</v>
      </c>
      <c r="D922" s="74">
        <v>163</v>
      </c>
      <c r="E922" s="74" t="s">
        <v>593</v>
      </c>
      <c r="H922" s="73">
        <f>IF('Раздел 4'!P21&gt;='Раздел 4'!Q21+'Раздел 4'!R21,0,1)</f>
        <v>0</v>
      </c>
    </row>
    <row r="923" spans="1:8" s="73" customFormat="1" x14ac:dyDescent="0.2">
      <c r="A923" s="73">
        <f t="shared" si="17"/>
        <v>609542</v>
      </c>
      <c r="B923" s="74">
        <v>4</v>
      </c>
      <c r="C923" s="74">
        <v>164</v>
      </c>
      <c r="D923" s="74">
        <v>164</v>
      </c>
      <c r="E923" s="74" t="s">
        <v>594</v>
      </c>
      <c r="H923" s="73">
        <f>IF('Раздел 4'!P22&gt;='Раздел 4'!Q22+'Раздел 4'!R22,0,1)</f>
        <v>0</v>
      </c>
    </row>
    <row r="924" spans="1:8" s="73" customFormat="1" x14ac:dyDescent="0.2">
      <c r="A924" s="73">
        <f t="shared" si="17"/>
        <v>609542</v>
      </c>
      <c r="B924" s="74">
        <v>4</v>
      </c>
      <c r="C924" s="74">
        <v>165</v>
      </c>
      <c r="D924" s="74">
        <v>165</v>
      </c>
      <c r="E924" s="74" t="s">
        <v>595</v>
      </c>
      <c r="H924" s="73">
        <f>IF('Раздел 4'!P23&gt;='Раздел 4'!Q23+'Раздел 4'!R23,0,1)</f>
        <v>0</v>
      </c>
    </row>
    <row r="925" spans="1:8" s="73" customFormat="1" x14ac:dyDescent="0.2">
      <c r="A925" s="73">
        <f t="shared" si="17"/>
        <v>609542</v>
      </c>
      <c r="B925" s="74">
        <v>4</v>
      </c>
      <c r="C925" s="74">
        <v>166</v>
      </c>
      <c r="D925" s="74">
        <v>166</v>
      </c>
      <c r="E925" s="74" t="s">
        <v>596</v>
      </c>
      <c r="H925" s="73">
        <f>IF('Раздел 4'!P24&gt;='Раздел 4'!Q24+'Раздел 4'!R24,0,1)</f>
        <v>0</v>
      </c>
    </row>
    <row r="926" spans="1:8" s="73" customFormat="1" x14ac:dyDescent="0.2">
      <c r="A926" s="73">
        <f t="shared" si="17"/>
        <v>609542</v>
      </c>
      <c r="B926" s="74">
        <v>4</v>
      </c>
      <c r="C926" s="74">
        <v>167</v>
      </c>
      <c r="D926" s="74">
        <v>167</v>
      </c>
      <c r="E926" s="74" t="s">
        <v>597</v>
      </c>
      <c r="H926" s="73">
        <f>IF('Раздел 4'!P25&gt;='Раздел 4'!Q25+'Раздел 4'!R25,0,1)</f>
        <v>0</v>
      </c>
    </row>
    <row r="927" spans="1:8" s="73" customFormat="1" x14ac:dyDescent="0.2">
      <c r="A927" s="73">
        <f t="shared" si="17"/>
        <v>609542</v>
      </c>
      <c r="B927" s="74">
        <v>4</v>
      </c>
      <c r="C927" s="74">
        <v>168</v>
      </c>
      <c r="D927" s="74">
        <v>168</v>
      </c>
      <c r="E927" s="74" t="s">
        <v>598</v>
      </c>
      <c r="H927" s="73">
        <f>IF('Раздел 4'!P26&gt;='Раздел 4'!Q26+'Раздел 4'!R26,0,1)</f>
        <v>0</v>
      </c>
    </row>
    <row r="928" spans="1:8" s="73" customFormat="1" x14ac:dyDescent="0.2">
      <c r="A928" s="73">
        <f t="shared" si="17"/>
        <v>609542</v>
      </c>
      <c r="B928" s="74">
        <v>4</v>
      </c>
      <c r="C928" s="74">
        <v>169</v>
      </c>
      <c r="D928" s="74">
        <v>169</v>
      </c>
      <c r="E928" s="74" t="s">
        <v>599</v>
      </c>
      <c r="H928" s="73">
        <f>IF('Раздел 4'!P27&gt;='Раздел 4'!Q27+'Раздел 4'!R27,0,1)</f>
        <v>0</v>
      </c>
    </row>
    <row r="929" spans="1:8" s="73" customFormat="1" x14ac:dyDescent="0.2">
      <c r="A929" s="73">
        <f t="shared" si="17"/>
        <v>609542</v>
      </c>
      <c r="B929" s="74">
        <v>4</v>
      </c>
      <c r="C929" s="74">
        <v>170</v>
      </c>
      <c r="D929" s="74">
        <v>170</v>
      </c>
      <c r="E929" s="74" t="s">
        <v>600</v>
      </c>
      <c r="H929" s="73">
        <f>IF('Раздел 4'!P28&gt;='Раздел 4'!Q28+'Раздел 4'!R28,0,1)</f>
        <v>0</v>
      </c>
    </row>
    <row r="930" spans="1:8" s="73" customFormat="1" x14ac:dyDescent="0.2">
      <c r="A930" s="73">
        <f t="shared" si="17"/>
        <v>609542</v>
      </c>
      <c r="B930" s="74">
        <v>4</v>
      </c>
      <c r="C930" s="74">
        <v>171</v>
      </c>
      <c r="D930" s="74">
        <v>171</v>
      </c>
      <c r="E930" s="74" t="s">
        <v>601</v>
      </c>
      <c r="H930" s="73">
        <f>IF('Раздел 4'!P29&gt;='Раздел 4'!Q29+'Раздел 4'!R29,0,1)</f>
        <v>0</v>
      </c>
    </row>
    <row r="931" spans="1:8" s="73" customFormat="1" x14ac:dyDescent="0.2">
      <c r="A931" s="73">
        <f t="shared" si="17"/>
        <v>609542</v>
      </c>
      <c r="B931" s="74">
        <v>4</v>
      </c>
      <c r="C931" s="74">
        <v>172</v>
      </c>
      <c r="D931" s="74">
        <v>172</v>
      </c>
      <c r="E931" s="74" t="s">
        <v>602</v>
      </c>
      <c r="H931" s="73">
        <f>IF('Раздел 4'!P30&gt;='Раздел 4'!Q30+'Раздел 4'!R30,0,1)</f>
        <v>0</v>
      </c>
    </row>
    <row r="932" spans="1:8" s="73" customFormat="1" x14ac:dyDescent="0.2">
      <c r="A932" s="73">
        <f t="shared" si="17"/>
        <v>609542</v>
      </c>
      <c r="B932" s="74">
        <v>4</v>
      </c>
      <c r="C932" s="74">
        <v>173</v>
      </c>
      <c r="D932" s="74">
        <v>173</v>
      </c>
      <c r="E932" s="74" t="s">
        <v>603</v>
      </c>
      <c r="H932" s="73">
        <f>IF('Раздел 4'!P31&gt;='Раздел 4'!Q31+'Раздел 4'!R31,0,1)</f>
        <v>0</v>
      </c>
    </row>
    <row r="933" spans="1:8" s="73" customFormat="1" x14ac:dyDescent="0.2">
      <c r="A933" s="73">
        <f t="shared" si="17"/>
        <v>609542</v>
      </c>
      <c r="B933" s="74">
        <v>4</v>
      </c>
      <c r="C933" s="74">
        <v>174</v>
      </c>
      <c r="D933" s="74">
        <v>174</v>
      </c>
      <c r="E933" s="74" t="s">
        <v>604</v>
      </c>
      <c r="H933" s="73">
        <f>IF('Раздел 4'!P32&gt;='Раздел 4'!Q32+'Раздел 4'!R32,0,1)</f>
        <v>0</v>
      </c>
    </row>
    <row r="934" spans="1:8" s="73" customFormat="1" x14ac:dyDescent="0.2">
      <c r="A934" s="73">
        <f t="shared" si="17"/>
        <v>609542</v>
      </c>
      <c r="B934" s="74">
        <v>4</v>
      </c>
      <c r="C934" s="74">
        <v>175</v>
      </c>
      <c r="D934" s="74">
        <v>175</v>
      </c>
      <c r="E934" s="74" t="s">
        <v>614</v>
      </c>
      <c r="H934" s="73">
        <f>IF('Раздел 4'!P33&gt;='Раздел 4'!Q33+'Раздел 4'!R33,0,1)</f>
        <v>0</v>
      </c>
    </row>
    <row r="935" spans="1:8" s="73" customFormat="1" x14ac:dyDescent="0.2">
      <c r="A935" s="73">
        <f t="shared" si="17"/>
        <v>609542</v>
      </c>
      <c r="B935" s="74">
        <v>4</v>
      </c>
      <c r="C935" s="74">
        <v>176</v>
      </c>
      <c r="D935" s="74">
        <v>176</v>
      </c>
      <c r="E935" s="74" t="s">
        <v>615</v>
      </c>
      <c r="H935" s="73">
        <f>IF('Раздел 4'!P34&gt;='Раздел 4'!Q34+'Раздел 4'!R34,0,1)</f>
        <v>0</v>
      </c>
    </row>
    <row r="936" spans="1:8" s="73" customFormat="1" x14ac:dyDescent="0.2">
      <c r="A936" s="73">
        <f t="shared" si="17"/>
        <v>609542</v>
      </c>
      <c r="B936" s="74">
        <v>4</v>
      </c>
      <c r="C936" s="74">
        <v>177</v>
      </c>
      <c r="D936" s="74">
        <v>177</v>
      </c>
      <c r="E936" s="74" t="s">
        <v>616</v>
      </c>
      <c r="H936" s="73">
        <f>IF('Раздел 4'!P35&gt;='Раздел 4'!Q35+'Раздел 4'!R35,0,1)</f>
        <v>0</v>
      </c>
    </row>
    <row r="937" spans="1:8" s="73" customFormat="1" x14ac:dyDescent="0.2">
      <c r="A937" s="73">
        <f t="shared" si="17"/>
        <v>609542</v>
      </c>
      <c r="B937" s="74">
        <v>4</v>
      </c>
      <c r="C937" s="74">
        <v>178</v>
      </c>
      <c r="D937" s="74">
        <v>178</v>
      </c>
      <c r="E937" s="74" t="s">
        <v>617</v>
      </c>
      <c r="H937" s="73">
        <f>IF('Раздел 4'!P36&gt;='Раздел 4'!Q36+'Раздел 4'!R36,0,1)</f>
        <v>0</v>
      </c>
    </row>
    <row r="938" spans="1:8" s="73" customFormat="1" x14ac:dyDescent="0.2">
      <c r="A938" s="73">
        <f t="shared" si="17"/>
        <v>609542</v>
      </c>
      <c r="B938" s="74">
        <v>4</v>
      </c>
      <c r="C938" s="74">
        <v>179</v>
      </c>
      <c r="D938" s="74">
        <v>179</v>
      </c>
      <c r="E938" s="74" t="s">
        <v>618</v>
      </c>
      <c r="H938" s="73">
        <f>IF('Раздел 4'!P37&gt;='Раздел 4'!Q37+'Раздел 4'!R37,0,1)</f>
        <v>0</v>
      </c>
    </row>
    <row r="939" spans="1:8" s="73" customFormat="1" x14ac:dyDescent="0.2">
      <c r="A939" s="73">
        <f t="shared" si="17"/>
        <v>609542</v>
      </c>
      <c r="B939" s="74">
        <v>4</v>
      </c>
      <c r="C939" s="74">
        <v>180</v>
      </c>
      <c r="D939" s="74">
        <v>180</v>
      </c>
      <c r="E939" s="74" t="s">
        <v>619</v>
      </c>
      <c r="H939" s="73">
        <f>IF('Раздел 4'!P38&gt;='Раздел 4'!Q38+'Раздел 4'!R38,0,1)</f>
        <v>0</v>
      </c>
    </row>
    <row r="940" spans="1:8" s="73" customFormat="1" x14ac:dyDescent="0.2">
      <c r="A940" s="73">
        <f t="shared" si="17"/>
        <v>609542</v>
      </c>
      <c r="B940" s="74">
        <v>4</v>
      </c>
      <c r="C940" s="74">
        <v>181</v>
      </c>
      <c r="D940" s="74">
        <v>181</v>
      </c>
      <c r="E940" s="74" t="s">
        <v>620</v>
      </c>
      <c r="H940" s="73">
        <f>IF('Раздел 4'!P39&gt;='Раздел 4'!Q39+'Раздел 4'!R39,0,1)</f>
        <v>0</v>
      </c>
    </row>
    <row r="941" spans="1:8" s="73" customFormat="1" x14ac:dyDescent="0.2">
      <c r="A941" s="73">
        <f t="shared" si="17"/>
        <v>609542</v>
      </c>
      <c r="B941" s="74">
        <v>4</v>
      </c>
      <c r="C941" s="74">
        <v>182</v>
      </c>
      <c r="D941" s="74">
        <v>182</v>
      </c>
      <c r="E941" s="74" t="s">
        <v>621</v>
      </c>
      <c r="H941" s="73">
        <f>IF('Раздел 4'!P40&gt;='Раздел 4'!Q40+'Раздел 4'!R40,0,1)</f>
        <v>0</v>
      </c>
    </row>
    <row r="942" spans="1:8" s="73" customFormat="1" x14ac:dyDescent="0.2">
      <c r="A942" s="73">
        <f t="shared" si="17"/>
        <v>609542</v>
      </c>
      <c r="B942" s="74">
        <v>4</v>
      </c>
      <c r="C942" s="74">
        <v>183</v>
      </c>
      <c r="D942" s="74">
        <v>183</v>
      </c>
      <c r="E942" s="74" t="s">
        <v>622</v>
      </c>
      <c r="H942" s="73">
        <f>IF('Раздел 4'!P41&gt;='Раздел 4'!Q41+'Раздел 4'!R41,0,1)</f>
        <v>0</v>
      </c>
    </row>
    <row r="943" spans="1:8" s="73" customFormat="1" x14ac:dyDescent="0.2">
      <c r="A943" s="73">
        <f t="shared" si="17"/>
        <v>609542</v>
      </c>
      <c r="B943" s="74">
        <v>4</v>
      </c>
      <c r="C943" s="74">
        <v>184</v>
      </c>
      <c r="D943" s="74">
        <v>184</v>
      </c>
      <c r="E943" s="74" t="s">
        <v>623</v>
      </c>
      <c r="H943" s="73">
        <f>IF('Раздел 4'!P42&gt;='Раздел 4'!Q42+'Раздел 4'!R42,0,1)</f>
        <v>0</v>
      </c>
    </row>
    <row r="944" spans="1:8" s="73" customFormat="1" x14ac:dyDescent="0.2">
      <c r="A944" s="73">
        <f t="shared" si="17"/>
        <v>609542</v>
      </c>
      <c r="B944" s="74">
        <v>4</v>
      </c>
      <c r="C944" s="74">
        <v>185</v>
      </c>
      <c r="D944" s="74">
        <v>185</v>
      </c>
      <c r="E944" s="74" t="s">
        <v>672</v>
      </c>
      <c r="H944" s="73">
        <f>IF('Раздел 4'!P43&gt;='Раздел 4'!Q43+'Раздел 4'!R43,0,1)</f>
        <v>0</v>
      </c>
    </row>
    <row r="945" spans="1:8" s="73" customFormat="1" x14ac:dyDescent="0.2">
      <c r="A945" s="73">
        <f t="shared" si="17"/>
        <v>609542</v>
      </c>
      <c r="B945" s="74">
        <v>4</v>
      </c>
      <c r="C945" s="74">
        <v>186</v>
      </c>
      <c r="D945" s="74">
        <v>186</v>
      </c>
      <c r="E945" s="74" t="s">
        <v>673</v>
      </c>
      <c r="H945" s="73">
        <f>IF('Раздел 4'!P44&gt;='Раздел 4'!Q44+'Раздел 4'!R44,0,1)</f>
        <v>0</v>
      </c>
    </row>
    <row r="946" spans="1:8" s="73" customFormat="1" x14ac:dyDescent="0.2">
      <c r="A946" s="73">
        <f t="shared" si="17"/>
        <v>609542</v>
      </c>
      <c r="B946" s="74">
        <v>4</v>
      </c>
      <c r="C946" s="74">
        <v>187</v>
      </c>
      <c r="D946" s="74">
        <v>187</v>
      </c>
      <c r="E946" s="74" t="s">
        <v>674</v>
      </c>
      <c r="H946" s="73">
        <f>IF('Раздел 4'!P45&gt;='Раздел 4'!Q45+'Раздел 4'!R45,0,1)</f>
        <v>0</v>
      </c>
    </row>
    <row r="947" spans="1:8" s="73" customFormat="1" x14ac:dyDescent="0.2">
      <c r="A947" s="73">
        <f t="shared" si="17"/>
        <v>609542</v>
      </c>
      <c r="B947" s="74">
        <v>4</v>
      </c>
      <c r="C947" s="74">
        <v>188</v>
      </c>
      <c r="D947" s="74">
        <v>188</v>
      </c>
      <c r="E947" s="74" t="s">
        <v>675</v>
      </c>
      <c r="H947" s="73">
        <f>IF('Раздел 4'!P46&gt;='Раздел 4'!Q46+'Раздел 4'!R46,0,1)</f>
        <v>0</v>
      </c>
    </row>
    <row r="948" spans="1:8" s="73" customFormat="1" x14ac:dyDescent="0.2">
      <c r="A948" s="73">
        <f t="shared" si="17"/>
        <v>609542</v>
      </c>
      <c r="B948" s="74">
        <v>4</v>
      </c>
      <c r="C948" s="74">
        <v>189</v>
      </c>
      <c r="D948" s="74">
        <v>189</v>
      </c>
      <c r="E948" s="74" t="s">
        <v>676</v>
      </c>
      <c r="H948" s="73">
        <f>IF('Раздел 4'!P47&gt;='Раздел 4'!Q47+'Раздел 4'!R47,0,1)</f>
        <v>0</v>
      </c>
    </row>
    <row r="949" spans="1:8" s="73" customFormat="1" x14ac:dyDescent="0.2">
      <c r="A949" s="73">
        <f t="shared" si="17"/>
        <v>609542</v>
      </c>
      <c r="B949" s="74">
        <v>4</v>
      </c>
      <c r="C949" s="74">
        <v>190</v>
      </c>
      <c r="D949" s="74">
        <v>190</v>
      </c>
      <c r="E949" s="74" t="s">
        <v>677</v>
      </c>
      <c r="H949" s="73">
        <f>IF('Раздел 4'!P48&gt;='Раздел 4'!Q48+'Раздел 4'!R48,0,1)</f>
        <v>0</v>
      </c>
    </row>
    <row r="950" spans="1:8" s="73" customFormat="1" x14ac:dyDescent="0.2">
      <c r="A950" s="73">
        <f t="shared" si="17"/>
        <v>609542</v>
      </c>
      <c r="B950" s="74">
        <v>4</v>
      </c>
      <c r="C950" s="74">
        <v>191</v>
      </c>
      <c r="D950" s="74">
        <v>191</v>
      </c>
      <c r="E950" s="74" t="s">
        <v>678</v>
      </c>
      <c r="H950" s="73">
        <f>IF('Раздел 4'!P49&gt;='Раздел 4'!Q49+'Раздел 4'!R49,0,1)</f>
        <v>0</v>
      </c>
    </row>
    <row r="951" spans="1:8" s="73" customFormat="1" x14ac:dyDescent="0.2">
      <c r="A951" s="73">
        <f t="shared" si="17"/>
        <v>609542</v>
      </c>
      <c r="B951" s="74">
        <v>4</v>
      </c>
      <c r="C951" s="74">
        <v>192</v>
      </c>
      <c r="D951" s="74">
        <v>192</v>
      </c>
      <c r="E951" s="74" t="s">
        <v>679</v>
      </c>
      <c r="H951" s="73">
        <f>IF('Раздел 4'!P50&gt;='Раздел 4'!Q50+'Раздел 4'!R50,0,1)</f>
        <v>0</v>
      </c>
    </row>
    <row r="952" spans="1:8" s="73" customFormat="1" x14ac:dyDescent="0.2">
      <c r="A952" s="73">
        <f t="shared" si="17"/>
        <v>609542</v>
      </c>
      <c r="B952" s="74">
        <v>4</v>
      </c>
      <c r="C952" s="74">
        <v>193</v>
      </c>
      <c r="D952" s="74">
        <v>193</v>
      </c>
      <c r="E952" s="74" t="s">
        <v>680</v>
      </c>
      <c r="H952" s="73">
        <f>IF('Раздел 4'!P51&gt;='Раздел 4'!Q51+'Раздел 4'!R51,0,1)</f>
        <v>0</v>
      </c>
    </row>
    <row r="953" spans="1:8" s="73" customFormat="1" x14ac:dyDescent="0.2">
      <c r="A953" s="73">
        <f t="shared" si="17"/>
        <v>609542</v>
      </c>
      <c r="B953" s="74">
        <v>4</v>
      </c>
      <c r="C953" s="74">
        <v>194</v>
      </c>
      <c r="D953" s="74">
        <v>194</v>
      </c>
      <c r="E953" s="74" t="s">
        <v>681</v>
      </c>
      <c r="H953" s="73">
        <f>IF('Раздел 4'!P52&gt;='Раздел 4'!Q52+'Раздел 4'!R52,0,1)</f>
        <v>0</v>
      </c>
    </row>
    <row r="954" spans="1:8" s="73" customFormat="1" x14ac:dyDescent="0.2">
      <c r="A954" s="73">
        <f t="shared" si="17"/>
        <v>609542</v>
      </c>
      <c r="B954" s="74">
        <v>4</v>
      </c>
      <c r="C954" s="74">
        <v>195</v>
      </c>
      <c r="D954" s="74">
        <v>195</v>
      </c>
      <c r="E954" s="74" t="s">
        <v>682</v>
      </c>
      <c r="H954" s="73">
        <f>IF('Раздел 4'!P53&gt;='Раздел 4'!Q53+'Раздел 4'!R53,0,1)</f>
        <v>0</v>
      </c>
    </row>
    <row r="955" spans="1:8" s="73" customFormat="1" x14ac:dyDescent="0.2">
      <c r="A955" s="73">
        <f t="shared" si="17"/>
        <v>609542</v>
      </c>
      <c r="B955" s="74">
        <v>4</v>
      </c>
      <c r="C955" s="74">
        <v>196</v>
      </c>
      <c r="D955" s="74">
        <v>196</v>
      </c>
      <c r="E955" s="74" t="s">
        <v>1089</v>
      </c>
      <c r="H955" s="73">
        <f>IF('Раздел 4'!P54&gt;='Раздел 4'!Q54+'Раздел 4'!R54,0,1)</f>
        <v>0</v>
      </c>
    </row>
    <row r="956" spans="1:8" s="73" customFormat="1" x14ac:dyDescent="0.2">
      <c r="A956" s="73">
        <f t="shared" si="17"/>
        <v>609542</v>
      </c>
      <c r="B956" s="74">
        <v>4</v>
      </c>
      <c r="C956" s="74">
        <v>197</v>
      </c>
      <c r="D956" s="74">
        <v>197</v>
      </c>
      <c r="E956" s="74" t="s">
        <v>1090</v>
      </c>
      <c r="H956" s="73">
        <f>IF('Раздел 4'!P55&gt;='Раздел 4'!Q55+'Раздел 4'!R55,0,1)</f>
        <v>0</v>
      </c>
    </row>
    <row r="957" spans="1:8" s="73" customFormat="1" x14ac:dyDescent="0.2">
      <c r="A957" s="73">
        <f t="shared" si="17"/>
        <v>609542</v>
      </c>
      <c r="B957" s="74">
        <v>4</v>
      </c>
      <c r="C957" s="74">
        <v>198</v>
      </c>
      <c r="D957" s="74">
        <v>198</v>
      </c>
      <c r="E957" s="74" t="s">
        <v>1091</v>
      </c>
      <c r="H957" s="73">
        <f>IF('Раздел 4'!P56&gt;='Раздел 4'!Q56+'Раздел 4'!R56,0,1)</f>
        <v>0</v>
      </c>
    </row>
    <row r="958" spans="1:8" s="73" customFormat="1" x14ac:dyDescent="0.2">
      <c r="A958" s="73">
        <f t="shared" si="17"/>
        <v>609542</v>
      </c>
      <c r="B958" s="74">
        <v>4</v>
      </c>
      <c r="C958" s="74">
        <v>199</v>
      </c>
      <c r="D958" s="74">
        <v>199</v>
      </c>
      <c r="E958" s="74" t="s">
        <v>1092</v>
      </c>
      <c r="H958" s="73">
        <f>IF('Раздел 4'!P57&gt;='Раздел 4'!Q57+'Раздел 4'!R57,0,1)</f>
        <v>0</v>
      </c>
    </row>
    <row r="959" spans="1:8" s="73" customFormat="1" x14ac:dyDescent="0.2">
      <c r="A959" s="73">
        <f t="shared" si="17"/>
        <v>609542</v>
      </c>
      <c r="B959" s="74">
        <v>4</v>
      </c>
      <c r="C959" s="74">
        <v>200</v>
      </c>
      <c r="D959" s="74">
        <v>200</v>
      </c>
      <c r="E959" s="74" t="s">
        <v>1093</v>
      </c>
      <c r="H959" s="73">
        <f>IF('Раздел 4'!P58&gt;='Раздел 4'!Q58+'Раздел 4'!R58,0,1)</f>
        <v>0</v>
      </c>
    </row>
    <row r="960" spans="1:8" s="73" customFormat="1" x14ac:dyDescent="0.2">
      <c r="A960" s="73">
        <f t="shared" si="17"/>
        <v>609542</v>
      </c>
      <c r="B960" s="74">
        <v>4</v>
      </c>
      <c r="C960" s="74">
        <v>201</v>
      </c>
      <c r="D960" s="74">
        <v>201</v>
      </c>
      <c r="E960" s="74" t="s">
        <v>1094</v>
      </c>
      <c r="H960" s="73">
        <f>IF('Раздел 4'!P59&gt;='Раздел 4'!Q59+'Раздел 4'!R59,0,1)</f>
        <v>0</v>
      </c>
    </row>
    <row r="961" spans="1:8" s="73" customFormat="1" x14ac:dyDescent="0.2">
      <c r="A961" s="73">
        <f t="shared" si="17"/>
        <v>609542</v>
      </c>
      <c r="B961" s="74">
        <v>4</v>
      </c>
      <c r="C961" s="74">
        <v>202</v>
      </c>
      <c r="D961" s="74">
        <v>202</v>
      </c>
      <c r="E961" s="74" t="s">
        <v>940</v>
      </c>
      <c r="H961" s="73">
        <f>IF('Раздел 4'!P60&gt;='Раздел 4'!Q60+'Раздел 4'!R60,0,1)</f>
        <v>0</v>
      </c>
    </row>
    <row r="962" spans="1:8" s="73" customFormat="1" x14ac:dyDescent="0.2">
      <c r="A962" s="73">
        <f t="shared" si="17"/>
        <v>609542</v>
      </c>
      <c r="B962" s="74">
        <v>4</v>
      </c>
      <c r="C962" s="74">
        <v>203</v>
      </c>
      <c r="D962" s="74">
        <v>203</v>
      </c>
      <c r="E962" s="74" t="s">
        <v>941</v>
      </c>
      <c r="H962" s="73">
        <f>IF('Раздел 4'!P61&gt;='Раздел 4'!Q61+'Раздел 4'!R61,0,1)</f>
        <v>0</v>
      </c>
    </row>
    <row r="963" spans="1:8" s="73" customFormat="1" x14ac:dyDescent="0.2">
      <c r="A963" s="73">
        <f t="shared" si="17"/>
        <v>609542</v>
      </c>
      <c r="B963" s="74">
        <v>4</v>
      </c>
      <c r="C963" s="74">
        <v>204</v>
      </c>
      <c r="D963" s="74">
        <v>204</v>
      </c>
      <c r="E963" s="74" t="s">
        <v>942</v>
      </c>
      <c r="H963" s="73">
        <f>IF('Раздел 4'!P62&gt;='Раздел 4'!Q62+'Раздел 4'!R62,0,1)</f>
        <v>0</v>
      </c>
    </row>
    <row r="964" spans="1:8" s="73" customFormat="1" x14ac:dyDescent="0.2">
      <c r="A964" s="73">
        <f t="shared" si="17"/>
        <v>609542</v>
      </c>
      <c r="B964" s="74">
        <v>4</v>
      </c>
      <c r="C964" s="74">
        <v>205</v>
      </c>
      <c r="D964" s="74">
        <v>205</v>
      </c>
      <c r="E964" s="74" t="s">
        <v>943</v>
      </c>
      <c r="H964" s="73">
        <f>IF('Раздел 4'!P63&gt;='Раздел 4'!Q63+'Раздел 4'!R63,0,1)</f>
        <v>0</v>
      </c>
    </row>
    <row r="965" spans="1:8" s="73" customFormat="1" x14ac:dyDescent="0.2">
      <c r="A965" s="73">
        <f t="shared" si="17"/>
        <v>609542</v>
      </c>
      <c r="B965" s="74">
        <v>4</v>
      </c>
      <c r="C965" s="74">
        <v>206</v>
      </c>
      <c r="D965" s="74">
        <v>206</v>
      </c>
      <c r="E965" s="74" t="s">
        <v>944</v>
      </c>
      <c r="H965" s="73" t="e">
        <f>IF('Раздел 4'!#REF!&gt;='Раздел 4'!#REF!+'Раздел 4'!#REF!,0,1)</f>
        <v>#REF!</v>
      </c>
    </row>
    <row r="966" spans="1:8" s="73" customFormat="1" x14ac:dyDescent="0.2">
      <c r="A966" s="73">
        <f t="shared" si="17"/>
        <v>609542</v>
      </c>
      <c r="B966" s="74">
        <v>4</v>
      </c>
      <c r="C966" s="74">
        <v>207</v>
      </c>
      <c r="D966" s="74">
        <v>207</v>
      </c>
      <c r="E966" s="74" t="s">
        <v>945</v>
      </c>
      <c r="H966" s="73">
        <f>IF('Раздел 4'!P21=SUM('Раздел 4'!P22:P24),0,1)</f>
        <v>0</v>
      </c>
    </row>
    <row r="967" spans="1:8" s="73" customFormat="1" x14ac:dyDescent="0.2">
      <c r="A967" s="73">
        <f t="shared" ref="A967:A1030" si="18">P_3</f>
        <v>609542</v>
      </c>
      <c r="B967" s="74">
        <v>4</v>
      </c>
      <c r="C967" s="74">
        <v>208</v>
      </c>
      <c r="D967" s="74">
        <v>208</v>
      </c>
      <c r="E967" s="74" t="s">
        <v>580</v>
      </c>
      <c r="H967" s="73">
        <f>IF('Раздел 4'!Q21=SUM('Раздел 4'!Q22:Q24),0,1)</f>
        <v>0</v>
      </c>
    </row>
    <row r="968" spans="1:8" s="73" customFormat="1" x14ac:dyDescent="0.2">
      <c r="A968" s="73">
        <f t="shared" si="18"/>
        <v>609542</v>
      </c>
      <c r="B968" s="74">
        <v>4</v>
      </c>
      <c r="C968" s="74">
        <v>209</v>
      </c>
      <c r="D968" s="74">
        <v>209</v>
      </c>
      <c r="E968" s="74" t="s">
        <v>946</v>
      </c>
      <c r="H968" s="73">
        <f>IF('Раздел 4'!R21=SUM('Раздел 4'!R22:R24),0,1)</f>
        <v>0</v>
      </c>
    </row>
    <row r="969" spans="1:8" s="73" customFormat="1" x14ac:dyDescent="0.2">
      <c r="A969" s="73">
        <f t="shared" si="18"/>
        <v>609542</v>
      </c>
      <c r="B969" s="74">
        <v>4</v>
      </c>
      <c r="C969" s="74">
        <v>210</v>
      </c>
      <c r="D969" s="74">
        <v>210</v>
      </c>
      <c r="E969" s="74" t="s">
        <v>947</v>
      </c>
      <c r="H969" s="73">
        <f>IF('Раздел 4'!S21=SUM('Раздел 4'!S22:S24),0,1)</f>
        <v>0</v>
      </c>
    </row>
    <row r="970" spans="1:8" s="73" customFormat="1" x14ac:dyDescent="0.2">
      <c r="A970" s="73">
        <f t="shared" si="18"/>
        <v>609542</v>
      </c>
      <c r="B970" s="74">
        <v>4</v>
      </c>
      <c r="C970" s="74">
        <v>211</v>
      </c>
      <c r="D970" s="74">
        <v>211</v>
      </c>
      <c r="E970" s="74" t="s">
        <v>948</v>
      </c>
      <c r="H970" s="73">
        <f>IF('Раздел 4'!T21=SUM('Раздел 4'!T22:T24),0,1)</f>
        <v>0</v>
      </c>
    </row>
    <row r="971" spans="1:8" s="73" customFormat="1" x14ac:dyDescent="0.2">
      <c r="A971" s="73">
        <f t="shared" si="18"/>
        <v>609542</v>
      </c>
      <c r="B971" s="74">
        <v>4</v>
      </c>
      <c r="C971" s="74">
        <v>212</v>
      </c>
      <c r="D971" s="74">
        <v>212</v>
      </c>
      <c r="E971" s="74" t="s">
        <v>949</v>
      </c>
      <c r="H971" s="73">
        <f>IF('Раздел 4'!P25=SUM('Раздел 4'!P26:P28),0,1)</f>
        <v>0</v>
      </c>
    </row>
    <row r="972" spans="1:8" s="73" customFormat="1" x14ac:dyDescent="0.2">
      <c r="A972" s="73">
        <f t="shared" si="18"/>
        <v>609542</v>
      </c>
      <c r="B972" s="74">
        <v>4</v>
      </c>
      <c r="C972" s="74">
        <v>213</v>
      </c>
      <c r="D972" s="74">
        <v>213</v>
      </c>
      <c r="E972" s="74" t="s">
        <v>950</v>
      </c>
      <c r="H972" s="73">
        <f>IF('Раздел 4'!Q25=SUM('Раздел 4'!Q26:Q28),0,1)</f>
        <v>0</v>
      </c>
    </row>
    <row r="973" spans="1:8" s="73" customFormat="1" x14ac:dyDescent="0.2">
      <c r="A973" s="73">
        <f t="shared" si="18"/>
        <v>609542</v>
      </c>
      <c r="B973" s="74">
        <v>4</v>
      </c>
      <c r="C973" s="74">
        <v>214</v>
      </c>
      <c r="D973" s="74">
        <v>214</v>
      </c>
      <c r="E973" s="74" t="s">
        <v>951</v>
      </c>
      <c r="H973" s="73">
        <f>IF('Раздел 4'!R25=SUM('Раздел 4'!R26:R28),0,1)</f>
        <v>0</v>
      </c>
    </row>
    <row r="974" spans="1:8" s="73" customFormat="1" x14ac:dyDescent="0.2">
      <c r="A974" s="73">
        <f t="shared" si="18"/>
        <v>609542</v>
      </c>
      <c r="B974" s="74">
        <v>4</v>
      </c>
      <c r="C974" s="74">
        <v>215</v>
      </c>
      <c r="D974" s="74">
        <v>215</v>
      </c>
      <c r="E974" s="74" t="s">
        <v>952</v>
      </c>
      <c r="H974" s="73">
        <f>IF('Раздел 4'!S25=SUM('Раздел 4'!S26:S28),0,1)</f>
        <v>0</v>
      </c>
    </row>
    <row r="975" spans="1:8" s="73" customFormat="1" x14ac:dyDescent="0.2">
      <c r="A975" s="73">
        <f t="shared" si="18"/>
        <v>609542</v>
      </c>
      <c r="B975" s="74">
        <v>4</v>
      </c>
      <c r="C975" s="74">
        <v>216</v>
      </c>
      <c r="D975" s="74">
        <v>216</v>
      </c>
      <c r="E975" s="74" t="s">
        <v>953</v>
      </c>
      <c r="H975" s="73">
        <f>IF('Раздел 4'!T25=SUM('Раздел 4'!T26:T28),0,1)</f>
        <v>0</v>
      </c>
    </row>
    <row r="976" spans="1:8" s="73" customFormat="1" x14ac:dyDescent="0.2">
      <c r="A976" s="73">
        <f t="shared" si="18"/>
        <v>609542</v>
      </c>
      <c r="B976" s="74">
        <v>4</v>
      </c>
      <c r="C976" s="74">
        <v>217</v>
      </c>
      <c r="D976" s="74">
        <v>217</v>
      </c>
      <c r="E976" s="74" t="s">
        <v>954</v>
      </c>
      <c r="H976" s="73">
        <f>IF('Раздел 4'!P29=SUM('Раздел 4'!P30:P32),0,1)</f>
        <v>0</v>
      </c>
    </row>
    <row r="977" spans="1:8" s="73" customFormat="1" x14ac:dyDescent="0.2">
      <c r="A977" s="73">
        <f t="shared" si="18"/>
        <v>609542</v>
      </c>
      <c r="B977" s="74">
        <v>4</v>
      </c>
      <c r="C977" s="74">
        <v>218</v>
      </c>
      <c r="D977" s="74">
        <v>218</v>
      </c>
      <c r="E977" s="74" t="s">
        <v>955</v>
      </c>
      <c r="H977" s="73">
        <f>IF('Раздел 4'!Q29=SUM('Раздел 4'!Q30:Q32),0,1)</f>
        <v>0</v>
      </c>
    </row>
    <row r="978" spans="1:8" s="73" customFormat="1" x14ac:dyDescent="0.2">
      <c r="A978" s="73">
        <f t="shared" si="18"/>
        <v>609542</v>
      </c>
      <c r="B978" s="74">
        <v>4</v>
      </c>
      <c r="C978" s="74">
        <v>219</v>
      </c>
      <c r="D978" s="74">
        <v>219</v>
      </c>
      <c r="E978" s="74" t="s">
        <v>956</v>
      </c>
      <c r="H978" s="73">
        <f>IF('Раздел 4'!R29=SUM('Раздел 4'!R30:R32),0,1)</f>
        <v>0</v>
      </c>
    </row>
    <row r="979" spans="1:8" s="73" customFormat="1" x14ac:dyDescent="0.2">
      <c r="A979" s="73">
        <f t="shared" si="18"/>
        <v>609542</v>
      </c>
      <c r="B979" s="74">
        <v>4</v>
      </c>
      <c r="C979" s="74">
        <v>220</v>
      </c>
      <c r="D979" s="74">
        <v>220</v>
      </c>
      <c r="E979" s="74" t="s">
        <v>957</v>
      </c>
      <c r="H979" s="73">
        <f>IF('Раздел 4'!S29=SUM('Раздел 4'!S30:S32),0,1)</f>
        <v>0</v>
      </c>
    </row>
    <row r="980" spans="1:8" s="73" customFormat="1" x14ac:dyDescent="0.2">
      <c r="A980" s="73">
        <f t="shared" si="18"/>
        <v>609542</v>
      </c>
      <c r="B980" s="74">
        <v>4</v>
      </c>
      <c r="C980" s="74">
        <v>221</v>
      </c>
      <c r="D980" s="74">
        <v>221</v>
      </c>
      <c r="E980" s="74" t="s">
        <v>958</v>
      </c>
      <c r="H980" s="73">
        <f>IF('Раздел 4'!T29=SUM('Раздел 4'!T30:T32),0,1)</f>
        <v>0</v>
      </c>
    </row>
    <row r="981" spans="1:8" s="73" customFormat="1" x14ac:dyDescent="0.2">
      <c r="A981" s="73">
        <f t="shared" si="18"/>
        <v>609542</v>
      </c>
      <c r="B981" s="74">
        <v>4</v>
      </c>
      <c r="C981" s="74">
        <v>222</v>
      </c>
      <c r="D981" s="74">
        <v>222</v>
      </c>
      <c r="E981" s="74" t="s">
        <v>959</v>
      </c>
      <c r="H981" s="73">
        <f>IF('Раздел 4'!P33=SUM('Раздел 4'!P34:P36),0,1)</f>
        <v>0</v>
      </c>
    </row>
    <row r="982" spans="1:8" s="73" customFormat="1" x14ac:dyDescent="0.2">
      <c r="A982" s="73">
        <f t="shared" si="18"/>
        <v>609542</v>
      </c>
      <c r="B982" s="74">
        <v>4</v>
      </c>
      <c r="C982" s="74">
        <v>223</v>
      </c>
      <c r="D982" s="74">
        <v>223</v>
      </c>
      <c r="E982" s="74" t="s">
        <v>960</v>
      </c>
      <c r="H982" s="73">
        <f>IF('Раздел 4'!Q33=SUM('Раздел 4'!Q34:Q36),0,1)</f>
        <v>0</v>
      </c>
    </row>
    <row r="983" spans="1:8" s="73" customFormat="1" x14ac:dyDescent="0.2">
      <c r="A983" s="73">
        <f t="shared" si="18"/>
        <v>609542</v>
      </c>
      <c r="B983" s="74">
        <v>4</v>
      </c>
      <c r="C983" s="74">
        <v>224</v>
      </c>
      <c r="D983" s="74">
        <v>224</v>
      </c>
      <c r="E983" s="74" t="s">
        <v>961</v>
      </c>
      <c r="H983" s="73">
        <f>IF('Раздел 4'!R33=SUM('Раздел 4'!R34:R36),0,1)</f>
        <v>0</v>
      </c>
    </row>
    <row r="984" spans="1:8" s="73" customFormat="1" x14ac:dyDescent="0.2">
      <c r="A984" s="73">
        <f t="shared" si="18"/>
        <v>609542</v>
      </c>
      <c r="B984" s="74">
        <v>4</v>
      </c>
      <c r="C984" s="74">
        <v>225</v>
      </c>
      <c r="D984" s="74">
        <v>225</v>
      </c>
      <c r="E984" s="74" t="s">
        <v>962</v>
      </c>
      <c r="H984" s="73">
        <f>IF('Раздел 4'!S33=SUM('Раздел 4'!S34:S36),0,1)</f>
        <v>0</v>
      </c>
    </row>
    <row r="985" spans="1:8" s="73" customFormat="1" x14ac:dyDescent="0.2">
      <c r="A985" s="73">
        <f t="shared" si="18"/>
        <v>609542</v>
      </c>
      <c r="B985" s="74">
        <v>4</v>
      </c>
      <c r="C985" s="74">
        <v>226</v>
      </c>
      <c r="D985" s="74">
        <v>226</v>
      </c>
      <c r="E985" s="74" t="s">
        <v>963</v>
      </c>
      <c r="H985" s="73">
        <f>IF('Раздел 4'!T33=SUM('Раздел 4'!T34:T36),0,1)</f>
        <v>0</v>
      </c>
    </row>
    <row r="986" spans="1:8" s="73" customFormat="1" x14ac:dyDescent="0.2">
      <c r="A986" s="73">
        <f t="shared" si="18"/>
        <v>609542</v>
      </c>
      <c r="B986" s="74">
        <v>4</v>
      </c>
      <c r="C986" s="74">
        <v>227</v>
      </c>
      <c r="D986" s="74">
        <v>227</v>
      </c>
      <c r="E986" s="74" t="s">
        <v>965</v>
      </c>
      <c r="H986" s="73">
        <f>IF('Раздел 4'!P38=SUM('Раздел 4'!P39:P41),0,1)</f>
        <v>0</v>
      </c>
    </row>
    <row r="987" spans="1:8" s="73" customFormat="1" x14ac:dyDescent="0.2">
      <c r="A987" s="73">
        <f t="shared" si="18"/>
        <v>609542</v>
      </c>
      <c r="B987" s="74">
        <v>4</v>
      </c>
      <c r="C987" s="74">
        <v>228</v>
      </c>
      <c r="D987" s="74">
        <v>228</v>
      </c>
      <c r="E987" s="74" t="s">
        <v>966</v>
      </c>
      <c r="H987" s="73">
        <f>IF('Раздел 4'!Q38=SUM('Раздел 4'!Q39:Q41),0,1)</f>
        <v>0</v>
      </c>
    </row>
    <row r="988" spans="1:8" s="73" customFormat="1" x14ac:dyDescent="0.2">
      <c r="A988" s="73">
        <f t="shared" si="18"/>
        <v>609542</v>
      </c>
      <c r="B988" s="74">
        <v>4</v>
      </c>
      <c r="C988" s="74">
        <v>229</v>
      </c>
      <c r="D988" s="74">
        <v>229</v>
      </c>
      <c r="E988" s="74" t="s">
        <v>967</v>
      </c>
      <c r="H988" s="73">
        <f>IF('Раздел 4'!R38=SUM('Раздел 4'!R39:R41),0,1)</f>
        <v>0</v>
      </c>
    </row>
    <row r="989" spans="1:8" s="73" customFormat="1" x14ac:dyDescent="0.2">
      <c r="A989" s="73">
        <f t="shared" si="18"/>
        <v>609542</v>
      </c>
      <c r="B989" s="74">
        <v>4</v>
      </c>
      <c r="C989" s="74">
        <v>230</v>
      </c>
      <c r="D989" s="74">
        <v>230</v>
      </c>
      <c r="E989" s="74" t="s">
        <v>968</v>
      </c>
      <c r="H989" s="73">
        <f>IF('Раздел 4'!S38=SUM('Раздел 4'!S39:S41),0,1)</f>
        <v>0</v>
      </c>
    </row>
    <row r="990" spans="1:8" s="73" customFormat="1" x14ac:dyDescent="0.2">
      <c r="A990" s="73">
        <f t="shared" si="18"/>
        <v>609542</v>
      </c>
      <c r="B990" s="74">
        <v>4</v>
      </c>
      <c r="C990" s="74">
        <v>231</v>
      </c>
      <c r="D990" s="74">
        <v>231</v>
      </c>
      <c r="E990" s="74" t="s">
        <v>964</v>
      </c>
      <c r="H990" s="73">
        <f>IF('Раздел 4'!T38=SUM('Раздел 4'!T39:T41),0,1)</f>
        <v>0</v>
      </c>
    </row>
    <row r="991" spans="1:8" s="73" customFormat="1" x14ac:dyDescent="0.2">
      <c r="A991" s="73">
        <f t="shared" si="18"/>
        <v>609542</v>
      </c>
      <c r="B991" s="74">
        <v>4</v>
      </c>
      <c r="C991" s="74">
        <v>232</v>
      </c>
      <c r="D991" s="74">
        <v>232</v>
      </c>
      <c r="E991" s="74" t="s">
        <v>970</v>
      </c>
      <c r="H991" s="73">
        <f>IF('Раздел 4'!P43=SUM('Раздел 4'!P44:P46),0,1)</f>
        <v>0</v>
      </c>
    </row>
    <row r="992" spans="1:8" s="73" customFormat="1" x14ac:dyDescent="0.2">
      <c r="A992" s="73">
        <f t="shared" si="18"/>
        <v>609542</v>
      </c>
      <c r="B992" s="74">
        <v>4</v>
      </c>
      <c r="C992" s="74">
        <v>233</v>
      </c>
      <c r="D992" s="74">
        <v>233</v>
      </c>
      <c r="E992" s="74" t="s">
        <v>971</v>
      </c>
      <c r="H992" s="73">
        <f>IF('Раздел 4'!Q43=SUM('Раздел 4'!Q44:Q46),0,1)</f>
        <v>0</v>
      </c>
    </row>
    <row r="993" spans="1:8" s="73" customFormat="1" x14ac:dyDescent="0.2">
      <c r="A993" s="73">
        <f t="shared" si="18"/>
        <v>609542</v>
      </c>
      <c r="B993" s="74">
        <v>4</v>
      </c>
      <c r="C993" s="74">
        <v>234</v>
      </c>
      <c r="D993" s="74">
        <v>234</v>
      </c>
      <c r="E993" s="74" t="s">
        <v>972</v>
      </c>
      <c r="H993" s="73">
        <f>IF('Раздел 4'!R43=SUM('Раздел 4'!R44:R46),0,1)</f>
        <v>0</v>
      </c>
    </row>
    <row r="994" spans="1:8" s="73" customFormat="1" x14ac:dyDescent="0.2">
      <c r="A994" s="73">
        <f t="shared" si="18"/>
        <v>609542</v>
      </c>
      <c r="B994" s="74">
        <v>4</v>
      </c>
      <c r="C994" s="74">
        <v>235</v>
      </c>
      <c r="D994" s="74">
        <v>235</v>
      </c>
      <c r="E994" s="74" t="s">
        <v>973</v>
      </c>
      <c r="H994" s="73">
        <f>IF('Раздел 4'!S43=SUM('Раздел 4'!S44:S46),0,1)</f>
        <v>0</v>
      </c>
    </row>
    <row r="995" spans="1:8" s="73" customFormat="1" x14ac:dyDescent="0.2">
      <c r="A995" s="73">
        <f t="shared" si="18"/>
        <v>609542</v>
      </c>
      <c r="B995" s="74">
        <v>4</v>
      </c>
      <c r="C995" s="74">
        <v>236</v>
      </c>
      <c r="D995" s="74">
        <v>236</v>
      </c>
      <c r="E995" s="74" t="s">
        <v>969</v>
      </c>
      <c r="H995" s="73">
        <f>IF('Раздел 4'!T43=SUM('Раздел 4'!T44:T46),0,1)</f>
        <v>0</v>
      </c>
    </row>
    <row r="996" spans="1:8" s="73" customFormat="1" x14ac:dyDescent="0.2">
      <c r="A996" s="73">
        <f t="shared" si="18"/>
        <v>609542</v>
      </c>
      <c r="B996" s="74">
        <v>4</v>
      </c>
      <c r="C996" s="74">
        <v>237</v>
      </c>
      <c r="D996" s="74">
        <v>237</v>
      </c>
      <c r="E996" s="74" t="s">
        <v>975</v>
      </c>
      <c r="H996" s="73">
        <f>IF('Раздел 4'!P47=SUM('Раздел 4'!P49:P51),0,1)</f>
        <v>0</v>
      </c>
    </row>
    <row r="997" spans="1:8" s="73" customFormat="1" x14ac:dyDescent="0.2">
      <c r="A997" s="73">
        <f t="shared" si="18"/>
        <v>609542</v>
      </c>
      <c r="B997" s="74">
        <v>4</v>
      </c>
      <c r="C997" s="74">
        <v>238</v>
      </c>
      <c r="D997" s="74">
        <v>238</v>
      </c>
      <c r="E997" s="74" t="s">
        <v>976</v>
      </c>
      <c r="H997" s="73">
        <f>IF('Раздел 4'!Q47=SUM('Раздел 4'!Q49:Q51),0,1)</f>
        <v>0</v>
      </c>
    </row>
    <row r="998" spans="1:8" s="73" customFormat="1" x14ac:dyDescent="0.2">
      <c r="A998" s="73">
        <f t="shared" si="18"/>
        <v>609542</v>
      </c>
      <c r="B998" s="74">
        <v>4</v>
      </c>
      <c r="C998" s="74">
        <v>239</v>
      </c>
      <c r="D998" s="74">
        <v>239</v>
      </c>
      <c r="E998" s="74" t="s">
        <v>527</v>
      </c>
      <c r="H998" s="73">
        <f>IF('Раздел 4'!R47=SUM('Раздел 4'!R49:R51),0,1)</f>
        <v>0</v>
      </c>
    </row>
    <row r="999" spans="1:8" s="73" customFormat="1" x14ac:dyDescent="0.2">
      <c r="A999" s="73">
        <f t="shared" si="18"/>
        <v>609542</v>
      </c>
      <c r="B999" s="74">
        <v>4</v>
      </c>
      <c r="C999" s="74">
        <v>240</v>
      </c>
      <c r="D999" s="74">
        <v>240</v>
      </c>
      <c r="E999" s="74" t="s">
        <v>528</v>
      </c>
      <c r="H999" s="73">
        <f>IF('Раздел 4'!S47=SUM('Раздел 4'!S49:S51),0,1)</f>
        <v>0</v>
      </c>
    </row>
    <row r="1000" spans="1:8" s="73" customFormat="1" x14ac:dyDescent="0.2">
      <c r="A1000" s="73">
        <f t="shared" si="18"/>
        <v>609542</v>
      </c>
      <c r="B1000" s="74">
        <v>4</v>
      </c>
      <c r="C1000" s="74">
        <v>241</v>
      </c>
      <c r="D1000" s="74">
        <v>241</v>
      </c>
      <c r="E1000" s="74" t="s">
        <v>974</v>
      </c>
      <c r="H1000" s="73">
        <f>IF('Раздел 4'!T47=SUM('Раздел 4'!T49:T51),0,1)</f>
        <v>0</v>
      </c>
    </row>
    <row r="1001" spans="1:8" s="73" customFormat="1" x14ac:dyDescent="0.2">
      <c r="A1001" s="73">
        <f t="shared" si="18"/>
        <v>609542</v>
      </c>
      <c r="B1001" s="74">
        <v>4</v>
      </c>
      <c r="C1001" s="74">
        <v>242</v>
      </c>
      <c r="D1001" s="74">
        <v>242</v>
      </c>
      <c r="E1001" s="74" t="s">
        <v>530</v>
      </c>
      <c r="H1001" s="73">
        <f>IF('Раздел 4'!P52=SUM('Раздел 4'!P54:P56),0,1)</f>
        <v>0</v>
      </c>
    </row>
    <row r="1002" spans="1:8" s="73" customFormat="1" x14ac:dyDescent="0.2">
      <c r="A1002" s="73">
        <f t="shared" si="18"/>
        <v>609542</v>
      </c>
      <c r="B1002" s="74">
        <v>4</v>
      </c>
      <c r="C1002" s="74">
        <v>243</v>
      </c>
      <c r="D1002" s="74">
        <v>243</v>
      </c>
      <c r="E1002" s="74" t="s">
        <v>531</v>
      </c>
      <c r="H1002" s="73">
        <f>IF('Раздел 4'!Q52=SUM('Раздел 4'!Q54:Q56),0,1)</f>
        <v>0</v>
      </c>
    </row>
    <row r="1003" spans="1:8" s="73" customFormat="1" x14ac:dyDescent="0.2">
      <c r="A1003" s="73">
        <f t="shared" si="18"/>
        <v>609542</v>
      </c>
      <c r="B1003" s="74">
        <v>4</v>
      </c>
      <c r="C1003" s="74">
        <v>244</v>
      </c>
      <c r="D1003" s="74">
        <v>244</v>
      </c>
      <c r="E1003" s="74" t="s">
        <v>532</v>
      </c>
      <c r="H1003" s="73">
        <f>IF('Раздел 4'!R52=SUM('Раздел 4'!R54:R56),0,1)</f>
        <v>0</v>
      </c>
    </row>
    <row r="1004" spans="1:8" s="73" customFormat="1" x14ac:dyDescent="0.2">
      <c r="A1004" s="73">
        <f t="shared" si="18"/>
        <v>609542</v>
      </c>
      <c r="B1004" s="74">
        <v>4</v>
      </c>
      <c r="C1004" s="74">
        <v>245</v>
      </c>
      <c r="D1004" s="74">
        <v>245</v>
      </c>
      <c r="E1004" s="74" t="s">
        <v>533</v>
      </c>
      <c r="H1004" s="73">
        <f>IF('Раздел 4'!S52=SUM('Раздел 4'!S54:S56),0,1)</f>
        <v>0</v>
      </c>
    </row>
    <row r="1005" spans="1:8" s="73" customFormat="1" x14ac:dyDescent="0.2">
      <c r="A1005" s="73">
        <f t="shared" si="18"/>
        <v>609542</v>
      </c>
      <c r="B1005" s="74">
        <v>4</v>
      </c>
      <c r="C1005" s="74">
        <v>246</v>
      </c>
      <c r="D1005" s="74">
        <v>246</v>
      </c>
      <c r="E1005" s="74" t="s">
        <v>529</v>
      </c>
      <c r="H1005" s="73">
        <f>IF('Раздел 4'!T52=SUM('Раздел 4'!T54:T56),0,1)</f>
        <v>0</v>
      </c>
    </row>
    <row r="1006" spans="1:8" s="73" customFormat="1" x14ac:dyDescent="0.2">
      <c r="A1006" s="73">
        <f t="shared" si="18"/>
        <v>609542</v>
      </c>
      <c r="B1006" s="74">
        <v>4</v>
      </c>
      <c r="C1006" s="74">
        <v>247</v>
      </c>
      <c r="D1006" s="74">
        <v>247</v>
      </c>
      <c r="E1006" s="74" t="s">
        <v>535</v>
      </c>
      <c r="H1006" s="73">
        <f>IF('Раздел 4'!P59&gt;='Раздел 4'!P60,0,1)</f>
        <v>0</v>
      </c>
    </row>
    <row r="1007" spans="1:8" s="73" customFormat="1" x14ac:dyDescent="0.2">
      <c r="A1007" s="73">
        <f t="shared" si="18"/>
        <v>609542</v>
      </c>
      <c r="B1007" s="74">
        <v>4</v>
      </c>
      <c r="C1007" s="74">
        <v>248</v>
      </c>
      <c r="D1007" s="74">
        <v>248</v>
      </c>
      <c r="E1007" s="74" t="s">
        <v>536</v>
      </c>
      <c r="H1007" s="73">
        <f>IF('Раздел 4'!Q59&gt;='Раздел 4'!Q60,0,1)</f>
        <v>0</v>
      </c>
    </row>
    <row r="1008" spans="1:8" s="73" customFormat="1" x14ac:dyDescent="0.2">
      <c r="A1008" s="73">
        <f t="shared" si="18"/>
        <v>609542</v>
      </c>
      <c r="B1008" s="74">
        <v>4</v>
      </c>
      <c r="C1008" s="74">
        <v>249</v>
      </c>
      <c r="D1008" s="74">
        <v>249</v>
      </c>
      <c r="E1008" s="74" t="s">
        <v>537</v>
      </c>
      <c r="H1008" s="73">
        <f>IF('Раздел 4'!R59&gt;='Раздел 4'!R60,0,1)</f>
        <v>0</v>
      </c>
    </row>
    <row r="1009" spans="1:8" s="73" customFormat="1" x14ac:dyDescent="0.2">
      <c r="A1009" s="73">
        <f t="shared" si="18"/>
        <v>609542</v>
      </c>
      <c r="B1009" s="74">
        <v>4</v>
      </c>
      <c r="C1009" s="74">
        <v>250</v>
      </c>
      <c r="D1009" s="74">
        <v>250</v>
      </c>
      <c r="E1009" s="74" t="s">
        <v>538</v>
      </c>
      <c r="H1009" s="73">
        <f>IF('Раздел 4'!S59&gt;='Раздел 4'!S60,0,1)</f>
        <v>0</v>
      </c>
    </row>
    <row r="1010" spans="1:8" s="73" customFormat="1" x14ac:dyDescent="0.2">
      <c r="A1010" s="73">
        <f t="shared" si="18"/>
        <v>609542</v>
      </c>
      <c r="B1010" s="74">
        <v>4</v>
      </c>
      <c r="C1010" s="74">
        <v>251</v>
      </c>
      <c r="D1010" s="74">
        <v>251</v>
      </c>
      <c r="E1010" s="74" t="s">
        <v>534</v>
      </c>
      <c r="H1010" s="73">
        <f>IF('Раздел 4'!T59&gt;='Раздел 4'!T60,0,1)</f>
        <v>0</v>
      </c>
    </row>
    <row r="1011" spans="1:8" s="73" customFormat="1" x14ac:dyDescent="0.2">
      <c r="A1011" s="73">
        <f t="shared" si="18"/>
        <v>609542</v>
      </c>
      <c r="B1011" s="74">
        <v>4</v>
      </c>
      <c r="C1011" s="74">
        <v>252</v>
      </c>
      <c r="D1011" s="74">
        <v>252</v>
      </c>
      <c r="E1011" s="74" t="s">
        <v>540</v>
      </c>
      <c r="H1011" s="73">
        <f>IF('Раздел 4'!P59&gt;='Раздел 4'!P62,0,1)</f>
        <v>0</v>
      </c>
    </row>
    <row r="1012" spans="1:8" s="73" customFormat="1" x14ac:dyDescent="0.2">
      <c r="A1012" s="73">
        <f t="shared" si="18"/>
        <v>609542</v>
      </c>
      <c r="B1012" s="74">
        <v>4</v>
      </c>
      <c r="C1012" s="74">
        <v>253</v>
      </c>
      <c r="D1012" s="74">
        <v>253</v>
      </c>
      <c r="E1012" s="74" t="s">
        <v>541</v>
      </c>
      <c r="H1012" s="73">
        <f>IF('Раздел 4'!Q59&gt;='Раздел 4'!Q62,0,1)</f>
        <v>0</v>
      </c>
    </row>
    <row r="1013" spans="1:8" s="73" customFormat="1" x14ac:dyDescent="0.2">
      <c r="A1013" s="73">
        <f t="shared" si="18"/>
        <v>609542</v>
      </c>
      <c r="B1013" s="74">
        <v>4</v>
      </c>
      <c r="C1013" s="74">
        <v>254</v>
      </c>
      <c r="D1013" s="74">
        <v>254</v>
      </c>
      <c r="E1013" s="74" t="s">
        <v>542</v>
      </c>
      <c r="H1013" s="73">
        <f>IF('Раздел 4'!R59&gt;='Раздел 4'!R62,0,1)</f>
        <v>0</v>
      </c>
    </row>
    <row r="1014" spans="1:8" s="73" customFormat="1" x14ac:dyDescent="0.2">
      <c r="A1014" s="73">
        <f t="shared" si="18"/>
        <v>609542</v>
      </c>
      <c r="B1014" s="74">
        <v>4</v>
      </c>
      <c r="C1014" s="74">
        <v>255</v>
      </c>
      <c r="D1014" s="74">
        <v>255</v>
      </c>
      <c r="E1014" s="74" t="s">
        <v>543</v>
      </c>
      <c r="H1014" s="73">
        <f>IF('Раздел 4'!S59&gt;='Раздел 4'!S62,0,1)</f>
        <v>0</v>
      </c>
    </row>
    <row r="1015" spans="1:8" s="73" customFormat="1" x14ac:dyDescent="0.2">
      <c r="A1015" s="73">
        <f t="shared" si="18"/>
        <v>609542</v>
      </c>
      <c r="B1015" s="74">
        <v>4</v>
      </c>
      <c r="C1015" s="74">
        <v>256</v>
      </c>
      <c r="D1015" s="74">
        <v>256</v>
      </c>
      <c r="E1015" s="74" t="s">
        <v>539</v>
      </c>
      <c r="H1015" s="73">
        <f>IF('Раздел 4'!T59&gt;='Раздел 4'!T62,0,1)</f>
        <v>0</v>
      </c>
    </row>
    <row r="1016" spans="1:8" s="73" customFormat="1" x14ac:dyDescent="0.2">
      <c r="A1016" s="73">
        <f t="shared" si="18"/>
        <v>609542</v>
      </c>
      <c r="B1016" s="74">
        <v>4</v>
      </c>
      <c r="C1016" s="74">
        <v>257</v>
      </c>
      <c r="D1016" s="74">
        <v>257</v>
      </c>
      <c r="E1016" s="74" t="s">
        <v>545</v>
      </c>
      <c r="H1016" s="73">
        <f>IF('Раздел 4'!P59&gt;='Раздел 4'!P63,0,1)</f>
        <v>0</v>
      </c>
    </row>
    <row r="1017" spans="1:8" s="73" customFormat="1" x14ac:dyDescent="0.2">
      <c r="A1017" s="73">
        <f t="shared" si="18"/>
        <v>609542</v>
      </c>
      <c r="B1017" s="74">
        <v>4</v>
      </c>
      <c r="C1017" s="74">
        <v>258</v>
      </c>
      <c r="D1017" s="74">
        <v>258</v>
      </c>
      <c r="E1017" s="74" t="s">
        <v>546</v>
      </c>
      <c r="H1017" s="73">
        <f>IF('Раздел 4'!Q59&gt;='Раздел 4'!Q63,0,1)</f>
        <v>0</v>
      </c>
    </row>
    <row r="1018" spans="1:8" s="73" customFormat="1" x14ac:dyDescent="0.2">
      <c r="A1018" s="73">
        <f t="shared" si="18"/>
        <v>609542</v>
      </c>
      <c r="B1018" s="74">
        <v>4</v>
      </c>
      <c r="C1018" s="74">
        <v>259</v>
      </c>
      <c r="D1018" s="74">
        <v>259</v>
      </c>
      <c r="E1018" s="74" t="s">
        <v>547</v>
      </c>
      <c r="H1018" s="73">
        <f>IF('Раздел 4'!R59&gt;='Раздел 4'!R63,0,1)</f>
        <v>0</v>
      </c>
    </row>
    <row r="1019" spans="1:8" s="73" customFormat="1" x14ac:dyDescent="0.2">
      <c r="A1019" s="73">
        <f t="shared" si="18"/>
        <v>609542</v>
      </c>
      <c r="B1019" s="74">
        <v>4</v>
      </c>
      <c r="C1019" s="74">
        <v>260</v>
      </c>
      <c r="D1019" s="74">
        <v>260</v>
      </c>
      <c r="E1019" s="74" t="s">
        <v>548</v>
      </c>
      <c r="H1019" s="73">
        <f>IF('Раздел 4'!S59&gt;='Раздел 4'!S63,0,1)</f>
        <v>0</v>
      </c>
    </row>
    <row r="1020" spans="1:8" s="73" customFormat="1" x14ac:dyDescent="0.2">
      <c r="A1020" s="73">
        <f t="shared" si="18"/>
        <v>609542</v>
      </c>
      <c r="B1020" s="74">
        <v>4</v>
      </c>
      <c r="C1020" s="74">
        <v>261</v>
      </c>
      <c r="D1020" s="74">
        <v>261</v>
      </c>
      <c r="E1020" s="74" t="s">
        <v>544</v>
      </c>
      <c r="H1020" s="73">
        <f>IF('Раздел 4'!T59&gt;='Раздел 4'!T63,0,1)</f>
        <v>0</v>
      </c>
    </row>
    <row r="1021" spans="1:8" s="73" customFormat="1" x14ac:dyDescent="0.2">
      <c r="A1021" s="73">
        <f t="shared" si="18"/>
        <v>609542</v>
      </c>
      <c r="B1021" s="74">
        <v>4</v>
      </c>
      <c r="C1021" s="74">
        <v>262</v>
      </c>
      <c r="D1021" s="74">
        <v>262</v>
      </c>
      <c r="E1021" s="74" t="s">
        <v>550</v>
      </c>
      <c r="H1021" s="73" t="e">
        <f>IF('Раздел 4'!P59&gt;='Раздел 4'!#REF!,0,1)</f>
        <v>#REF!</v>
      </c>
    </row>
    <row r="1022" spans="1:8" s="73" customFormat="1" x14ac:dyDescent="0.2">
      <c r="A1022" s="73">
        <f t="shared" si="18"/>
        <v>609542</v>
      </c>
      <c r="B1022" s="74">
        <v>4</v>
      </c>
      <c r="C1022" s="74">
        <v>263</v>
      </c>
      <c r="D1022" s="74">
        <v>263</v>
      </c>
      <c r="E1022" s="74" t="s">
        <v>551</v>
      </c>
      <c r="H1022" s="73" t="e">
        <f>IF('Раздел 4'!Q59&gt;='Раздел 4'!#REF!,0,1)</f>
        <v>#REF!</v>
      </c>
    </row>
    <row r="1023" spans="1:8" s="73" customFormat="1" x14ac:dyDescent="0.2">
      <c r="A1023" s="73">
        <f t="shared" si="18"/>
        <v>609542</v>
      </c>
      <c r="B1023" s="74">
        <v>4</v>
      </c>
      <c r="C1023" s="74">
        <v>264</v>
      </c>
      <c r="D1023" s="74">
        <v>264</v>
      </c>
      <c r="E1023" s="74" t="s">
        <v>552</v>
      </c>
      <c r="H1023" s="73" t="e">
        <f>IF('Раздел 4'!R59&gt;='Раздел 4'!#REF!,0,1)</f>
        <v>#REF!</v>
      </c>
    </row>
    <row r="1024" spans="1:8" s="73" customFormat="1" x14ac:dyDescent="0.2">
      <c r="A1024" s="73">
        <f t="shared" si="18"/>
        <v>609542</v>
      </c>
      <c r="B1024" s="74">
        <v>4</v>
      </c>
      <c r="C1024" s="74">
        <v>265</v>
      </c>
      <c r="D1024" s="74">
        <v>265</v>
      </c>
      <c r="E1024" s="74" t="s">
        <v>553</v>
      </c>
      <c r="H1024" s="73" t="e">
        <f>IF('Раздел 4'!S59&gt;='Раздел 4'!#REF!,0,1)</f>
        <v>#REF!</v>
      </c>
    </row>
    <row r="1025" spans="1:8" s="73" customFormat="1" x14ac:dyDescent="0.2">
      <c r="A1025" s="73">
        <f t="shared" si="18"/>
        <v>609542</v>
      </c>
      <c r="B1025" s="74">
        <v>4</v>
      </c>
      <c r="C1025" s="74">
        <v>266</v>
      </c>
      <c r="D1025" s="74">
        <v>266</v>
      </c>
      <c r="E1025" s="74" t="s">
        <v>549</v>
      </c>
      <c r="H1025" s="73" t="e">
        <f>IF('Раздел 4'!T59&gt;='Раздел 4'!#REF!,0,1)</f>
        <v>#REF!</v>
      </c>
    </row>
    <row r="1026" spans="1:8" s="73" customFormat="1" x14ac:dyDescent="0.2">
      <c r="A1026" s="73">
        <f t="shared" si="18"/>
        <v>609542</v>
      </c>
      <c r="B1026" s="74">
        <v>4</v>
      </c>
      <c r="C1026" s="74">
        <v>267</v>
      </c>
      <c r="D1026" s="74">
        <v>267</v>
      </c>
      <c r="E1026" s="74" t="s">
        <v>555</v>
      </c>
      <c r="H1026" s="73">
        <f>IF('Раздел 4'!P60&gt;='Раздел 4'!P61,0,1)</f>
        <v>0</v>
      </c>
    </row>
    <row r="1027" spans="1:8" s="73" customFormat="1" x14ac:dyDescent="0.2">
      <c r="A1027" s="73">
        <f t="shared" si="18"/>
        <v>609542</v>
      </c>
      <c r="B1027" s="74">
        <v>4</v>
      </c>
      <c r="C1027" s="74">
        <v>268</v>
      </c>
      <c r="D1027" s="74">
        <v>268</v>
      </c>
      <c r="E1027" s="74" t="s">
        <v>556</v>
      </c>
      <c r="H1027" s="73">
        <f>IF('Раздел 4'!Q60&gt;='Раздел 4'!Q61,0,1)</f>
        <v>0</v>
      </c>
    </row>
    <row r="1028" spans="1:8" s="73" customFormat="1" x14ac:dyDescent="0.2">
      <c r="A1028" s="73">
        <f t="shared" si="18"/>
        <v>609542</v>
      </c>
      <c r="B1028" s="74">
        <v>4</v>
      </c>
      <c r="C1028" s="74">
        <v>269</v>
      </c>
      <c r="D1028" s="74">
        <v>269</v>
      </c>
      <c r="E1028" s="74" t="s">
        <v>557</v>
      </c>
      <c r="H1028" s="73">
        <f>IF('Раздел 4'!R60&gt;='Раздел 4'!R61,0,1)</f>
        <v>0</v>
      </c>
    </row>
    <row r="1029" spans="1:8" s="73" customFormat="1" x14ac:dyDescent="0.2">
      <c r="A1029" s="73">
        <f t="shared" si="18"/>
        <v>609542</v>
      </c>
      <c r="B1029" s="74">
        <v>4</v>
      </c>
      <c r="C1029" s="74">
        <v>270</v>
      </c>
      <c r="D1029" s="74">
        <v>270</v>
      </c>
      <c r="E1029" s="74" t="s">
        <v>558</v>
      </c>
      <c r="H1029" s="73">
        <f>IF('Раздел 4'!S60&gt;='Раздел 4'!S61,0,1)</f>
        <v>0</v>
      </c>
    </row>
    <row r="1030" spans="1:8" s="73" customFormat="1" x14ac:dyDescent="0.2">
      <c r="A1030" s="73">
        <f t="shared" si="18"/>
        <v>609542</v>
      </c>
      <c r="B1030" s="74">
        <v>4</v>
      </c>
      <c r="C1030" s="74">
        <v>271</v>
      </c>
      <c r="D1030" s="74">
        <v>271</v>
      </c>
      <c r="E1030" s="74" t="s">
        <v>554</v>
      </c>
      <c r="H1030" s="73">
        <f>IF('Раздел 4'!T60&gt;='Раздел 4'!T61,0,1)</f>
        <v>0</v>
      </c>
    </row>
    <row r="1031" spans="1:8" x14ac:dyDescent="0.2">
      <c r="A1031" s="50">
        <f t="shared" ref="A1031:A1062" si="19">P_3</f>
        <v>609542</v>
      </c>
      <c r="B1031" s="50">
        <v>5</v>
      </c>
      <c r="C1031" s="50">
        <v>0</v>
      </c>
      <c r="D1031" s="50">
        <v>0</v>
      </c>
      <c r="E1031" s="50" t="str">
        <f>CONCATENATE("Количество ошибок в разделе 5: ",H1031)</f>
        <v>Количество ошибок в разделе 5: 0</v>
      </c>
      <c r="F1031" s="50"/>
      <c r="G1031" s="50"/>
      <c r="H1031" s="51">
        <f>SUM(H1032:H1062)</f>
        <v>0</v>
      </c>
    </row>
    <row r="1032" spans="1:8" s="73" customFormat="1" x14ac:dyDescent="0.2">
      <c r="A1032" s="73">
        <f t="shared" si="19"/>
        <v>609542</v>
      </c>
      <c r="B1032" s="74">
        <v>5</v>
      </c>
      <c r="C1032" s="74">
        <v>1</v>
      </c>
      <c r="D1032" s="74">
        <v>1</v>
      </c>
      <c r="E1032" s="74" t="s">
        <v>170</v>
      </c>
      <c r="H1032" s="73">
        <f>IF('Раздел 5'!P21&gt;='Раздел 5'!P22,0,1)</f>
        <v>0</v>
      </c>
    </row>
    <row r="1033" spans="1:8" s="73" customFormat="1" x14ac:dyDescent="0.2">
      <c r="A1033" s="73">
        <f t="shared" si="19"/>
        <v>609542</v>
      </c>
      <c r="B1033" s="74">
        <v>5</v>
      </c>
      <c r="C1033" s="74">
        <v>2</v>
      </c>
      <c r="D1033" s="74">
        <v>2</v>
      </c>
      <c r="E1033" s="74" t="s">
        <v>513</v>
      </c>
      <c r="H1033" s="73">
        <f>IF('Раздел 5'!P23&gt;='Раздел 5'!P24,0,1)</f>
        <v>0</v>
      </c>
    </row>
    <row r="1034" spans="1:8" s="73" customFormat="1" x14ac:dyDescent="0.2">
      <c r="A1034" s="73">
        <f t="shared" si="19"/>
        <v>609542</v>
      </c>
      <c r="B1034" s="74">
        <v>5</v>
      </c>
      <c r="C1034" s="74">
        <v>3</v>
      </c>
      <c r="D1034" s="74">
        <v>3</v>
      </c>
      <c r="E1034" s="74" t="s">
        <v>1095</v>
      </c>
      <c r="H1034" s="73">
        <f>IF('Раздел 5'!P27&gt;='Раздел 5'!P28,0,1)</f>
        <v>0</v>
      </c>
    </row>
    <row r="1035" spans="1:8" s="73" customFormat="1" x14ac:dyDescent="0.2">
      <c r="A1035" s="73">
        <f t="shared" si="19"/>
        <v>609542</v>
      </c>
      <c r="B1035" s="74">
        <v>5</v>
      </c>
      <c r="C1035" s="74">
        <v>4</v>
      </c>
      <c r="D1035" s="74">
        <v>4</v>
      </c>
      <c r="E1035" s="74" t="s">
        <v>1096</v>
      </c>
      <c r="H1035" s="73">
        <f>IF('Раздел 5'!P34&gt;='Раздел 5'!P35,0,1)</f>
        <v>0</v>
      </c>
    </row>
    <row r="1036" spans="1:8" s="73" customFormat="1" x14ac:dyDescent="0.2">
      <c r="A1036" s="73">
        <f t="shared" si="19"/>
        <v>609542</v>
      </c>
      <c r="B1036" s="74">
        <v>5</v>
      </c>
      <c r="C1036" s="74">
        <v>5</v>
      </c>
      <c r="D1036" s="74">
        <v>5</v>
      </c>
      <c r="E1036" s="74" t="s">
        <v>1097</v>
      </c>
      <c r="H1036" s="73">
        <f>IF('Раздел 5'!P41&gt;=SUM('Раздел 5'!P42:P47),0,1)</f>
        <v>0</v>
      </c>
    </row>
    <row r="1037" spans="1:8" s="73" customFormat="1" x14ac:dyDescent="0.2">
      <c r="A1037" s="73">
        <f t="shared" si="19"/>
        <v>609542</v>
      </c>
      <c r="B1037" s="74">
        <v>5</v>
      </c>
      <c r="C1037" s="74">
        <v>6</v>
      </c>
      <c r="D1037" s="74">
        <v>6</v>
      </c>
      <c r="E1037" s="74" t="s">
        <v>514</v>
      </c>
      <c r="H1037" s="73">
        <f>IF('Раздел 5'!P41&gt;='Раздел 5'!P48,0,1)</f>
        <v>0</v>
      </c>
    </row>
    <row r="1038" spans="1:8" s="73" customFormat="1" x14ac:dyDescent="0.2">
      <c r="A1038" s="73">
        <f t="shared" si="19"/>
        <v>609542</v>
      </c>
      <c r="B1038" s="74">
        <v>5</v>
      </c>
      <c r="C1038" s="74">
        <v>7</v>
      </c>
      <c r="D1038" s="74">
        <v>7</v>
      </c>
      <c r="E1038" s="74" t="s">
        <v>1098</v>
      </c>
      <c r="H1038" s="73">
        <f>IF('Раздел 5'!P56&gt;='Раздел 5'!P57,0,1)</f>
        <v>0</v>
      </c>
    </row>
    <row r="1039" spans="1:8" s="73" customFormat="1" x14ac:dyDescent="0.2">
      <c r="A1039" s="73">
        <f t="shared" si="19"/>
        <v>609542</v>
      </c>
      <c r="B1039" s="74">
        <v>5</v>
      </c>
      <c r="C1039" s="74">
        <v>8</v>
      </c>
      <c r="D1039" s="74">
        <v>8</v>
      </c>
      <c r="E1039" s="74" t="s">
        <v>559</v>
      </c>
      <c r="H1039" s="73">
        <f>IF('Раздел 5'!P60&gt;='Раздел 5'!P61,0,1)</f>
        <v>0</v>
      </c>
    </row>
    <row r="1040" spans="1:8" s="73" customFormat="1" x14ac:dyDescent="0.2">
      <c r="A1040" s="73">
        <f t="shared" si="19"/>
        <v>609542</v>
      </c>
      <c r="B1040" s="74">
        <v>5</v>
      </c>
      <c r="C1040" s="74">
        <v>9</v>
      </c>
      <c r="D1040" s="74">
        <v>9</v>
      </c>
      <c r="E1040" s="74" t="s">
        <v>1099</v>
      </c>
      <c r="H1040" s="73">
        <f>IF('Раздел 5'!P49&gt;='Раздел 5'!P50,0,1)</f>
        <v>0</v>
      </c>
    </row>
    <row r="1041" spans="1:8" s="73" customFormat="1" x14ac:dyDescent="0.2">
      <c r="A1041" s="73">
        <f t="shared" si="19"/>
        <v>609542</v>
      </c>
      <c r="B1041" s="74">
        <v>5</v>
      </c>
      <c r="C1041" s="74">
        <v>10</v>
      </c>
      <c r="D1041" s="74">
        <v>10</v>
      </c>
      <c r="E1041" s="74" t="s">
        <v>1100</v>
      </c>
      <c r="H1041" s="73">
        <f>IF('Раздел 5'!P49&gt;='Раздел 5'!P51,0,1)</f>
        <v>0</v>
      </c>
    </row>
    <row r="1042" spans="1:8" s="73" customFormat="1" x14ac:dyDescent="0.2">
      <c r="A1042" s="73">
        <f t="shared" si="19"/>
        <v>609542</v>
      </c>
      <c r="B1042" s="74">
        <v>5</v>
      </c>
      <c r="C1042" s="74">
        <v>11</v>
      </c>
      <c r="D1042" s="74">
        <v>11</v>
      </c>
      <c r="E1042" s="74" t="s">
        <v>1101</v>
      </c>
      <c r="H1042" s="73">
        <f>IF('Раздел 5'!P49&gt;='Раздел 5'!P52,0,1)</f>
        <v>0</v>
      </c>
    </row>
    <row r="1043" spans="1:8" s="73" customFormat="1" x14ac:dyDescent="0.2">
      <c r="A1043" s="73">
        <f t="shared" si="19"/>
        <v>609542</v>
      </c>
      <c r="B1043" s="74">
        <v>5</v>
      </c>
      <c r="C1043" s="74">
        <v>12</v>
      </c>
      <c r="D1043" s="74">
        <v>12</v>
      </c>
      <c r="E1043" s="74" t="s">
        <v>1102</v>
      </c>
      <c r="H1043" s="73">
        <f>IF('Раздел 5'!P49&gt;='Раздел 5'!P53,0,1)</f>
        <v>0</v>
      </c>
    </row>
    <row r="1044" spans="1:8" s="73" customFormat="1" x14ac:dyDescent="0.2">
      <c r="A1044" s="73">
        <f t="shared" si="19"/>
        <v>609542</v>
      </c>
      <c r="B1044" s="74">
        <v>5</v>
      </c>
      <c r="C1044" s="74">
        <v>13</v>
      </c>
      <c r="D1044" s="74">
        <v>13</v>
      </c>
      <c r="E1044" s="74" t="s">
        <v>1103</v>
      </c>
      <c r="H1044" s="73">
        <f>IF('Раздел 5'!P49&gt;='Раздел 5'!P54,0,1)</f>
        <v>0</v>
      </c>
    </row>
    <row r="1045" spans="1:8" s="73" customFormat="1" x14ac:dyDescent="0.2">
      <c r="A1045" s="73">
        <f t="shared" si="19"/>
        <v>609542</v>
      </c>
      <c r="B1045" s="74">
        <v>5</v>
      </c>
      <c r="C1045" s="74">
        <v>14</v>
      </c>
      <c r="D1045" s="74">
        <v>14</v>
      </c>
      <c r="E1045" s="74" t="s">
        <v>1104</v>
      </c>
      <c r="H1045" s="73">
        <f>IF('Раздел 5'!P49&gt;='Раздел 5'!P55,0,1)</f>
        <v>0</v>
      </c>
    </row>
    <row r="1046" spans="1:8" s="73" customFormat="1" x14ac:dyDescent="0.2">
      <c r="A1046" s="73">
        <f t="shared" si="19"/>
        <v>609542</v>
      </c>
      <c r="B1046" s="74">
        <v>5</v>
      </c>
      <c r="C1046" s="74">
        <v>15</v>
      </c>
      <c r="D1046" s="74">
        <v>15</v>
      </c>
      <c r="E1046" s="74" t="s">
        <v>1105</v>
      </c>
      <c r="H1046" s="73">
        <f>IF('Раздел 5'!P49&gt;='Раздел 5'!P56,0,1)</f>
        <v>0</v>
      </c>
    </row>
    <row r="1047" spans="1:8" s="73" customFormat="1" ht="13.5" customHeight="1" x14ac:dyDescent="0.2">
      <c r="A1047" s="73">
        <f t="shared" si="19"/>
        <v>609542</v>
      </c>
      <c r="B1047" s="74">
        <v>5</v>
      </c>
      <c r="C1047" s="74">
        <v>16</v>
      </c>
      <c r="D1047" s="74">
        <v>16</v>
      </c>
      <c r="E1047" s="74" t="s">
        <v>560</v>
      </c>
      <c r="H1047" s="73">
        <f>IF('Раздел 5'!P64=SUM('Раздел 5'!P65,'Раздел 5'!P66,'Раздел 5'!P67),0,1)</f>
        <v>0</v>
      </c>
    </row>
    <row r="1048" spans="1:8" s="73" customFormat="1" ht="13.5" customHeight="1" x14ac:dyDescent="0.2">
      <c r="A1048" s="73">
        <f t="shared" si="19"/>
        <v>609542</v>
      </c>
      <c r="B1048" s="74">
        <v>5</v>
      </c>
      <c r="C1048" s="74">
        <v>17</v>
      </c>
      <c r="D1048" s="74">
        <v>17</v>
      </c>
      <c r="E1048" s="74" t="s">
        <v>561</v>
      </c>
      <c r="H1048" s="73">
        <f>IF('Раздел 5'!P68=SUM('Раздел 5'!P69,'Раздел 5'!P70,'Раздел 5'!P71),0,1)</f>
        <v>0</v>
      </c>
    </row>
    <row r="1049" spans="1:8" s="73" customFormat="1" ht="13.5" customHeight="1" x14ac:dyDescent="0.2">
      <c r="A1049" s="73">
        <f t="shared" si="19"/>
        <v>609542</v>
      </c>
      <c r="B1049" s="74">
        <v>5</v>
      </c>
      <c r="C1049" s="74">
        <v>18</v>
      </c>
      <c r="D1049" s="74">
        <v>18</v>
      </c>
      <c r="E1049" s="74" t="s">
        <v>562</v>
      </c>
      <c r="H1049" s="73">
        <f>IF('Раздел 5'!P72=SUM('Раздел 5'!P73:P75),0,1)</f>
        <v>0</v>
      </c>
    </row>
    <row r="1050" spans="1:8" s="73" customFormat="1" ht="13.5" customHeight="1" x14ac:dyDescent="0.2">
      <c r="A1050" s="73">
        <f t="shared" si="19"/>
        <v>609542</v>
      </c>
      <c r="B1050" s="74">
        <v>5</v>
      </c>
      <c r="C1050" s="74">
        <v>19</v>
      </c>
      <c r="D1050" s="74">
        <v>19</v>
      </c>
      <c r="E1050" s="74" t="s">
        <v>1106</v>
      </c>
      <c r="H1050" s="73">
        <f>IF('Раздел 5'!P25&gt;='Раздел 5'!P26,0,1)</f>
        <v>0</v>
      </c>
    </row>
    <row r="1051" spans="1:8" s="73" customFormat="1" ht="13.5" customHeight="1" x14ac:dyDescent="0.2">
      <c r="A1051" s="73">
        <f t="shared" si="19"/>
        <v>609542</v>
      </c>
      <c r="B1051" s="74">
        <v>5</v>
      </c>
      <c r="C1051" s="74">
        <v>20</v>
      </c>
      <c r="D1051" s="74">
        <v>20</v>
      </c>
      <c r="E1051" s="74" t="s">
        <v>1107</v>
      </c>
      <c r="H1051" s="73">
        <f>IF('Раздел 5'!P27&gt;='Раздел 5'!P29,0,1)</f>
        <v>0</v>
      </c>
    </row>
    <row r="1052" spans="1:8" s="73" customFormat="1" ht="13.5" customHeight="1" x14ac:dyDescent="0.2">
      <c r="A1052" s="73">
        <f t="shared" si="19"/>
        <v>609542</v>
      </c>
      <c r="B1052" s="74">
        <v>5</v>
      </c>
      <c r="C1052" s="74">
        <v>21</v>
      </c>
      <c r="D1052" s="74">
        <v>21</v>
      </c>
      <c r="E1052" s="74" t="s">
        <v>1108</v>
      </c>
      <c r="H1052" s="73">
        <f>IF('Раздел 5'!P27&gt;='Раздел 5'!P30,0,1)</f>
        <v>0</v>
      </c>
    </row>
    <row r="1053" spans="1:8" s="73" customFormat="1" ht="13.5" customHeight="1" x14ac:dyDescent="0.2">
      <c r="A1053" s="73">
        <f t="shared" si="19"/>
        <v>609542</v>
      </c>
      <c r="B1053" s="74">
        <v>5</v>
      </c>
      <c r="C1053" s="74">
        <v>22</v>
      </c>
      <c r="D1053" s="74">
        <v>22</v>
      </c>
      <c r="E1053" s="74" t="s">
        <v>1109</v>
      </c>
      <c r="H1053" s="73">
        <f>IF('Раздел 5'!P27&gt;='Раздел 5'!P31,0,1)</f>
        <v>0</v>
      </c>
    </row>
    <row r="1054" spans="1:8" s="73" customFormat="1" ht="13.5" customHeight="1" x14ac:dyDescent="0.2">
      <c r="A1054" s="73">
        <f t="shared" si="19"/>
        <v>609542</v>
      </c>
      <c r="B1054" s="74">
        <v>5</v>
      </c>
      <c r="C1054" s="74">
        <v>23</v>
      </c>
      <c r="D1054" s="74">
        <v>23</v>
      </c>
      <c r="E1054" s="74" t="s">
        <v>1110</v>
      </c>
      <c r="H1054" s="73">
        <f>IF('Раздел 5'!P27&gt;='Раздел 5'!P32,0,1)</f>
        <v>0</v>
      </c>
    </row>
    <row r="1055" spans="1:8" s="73" customFormat="1" ht="13.5" customHeight="1" x14ac:dyDescent="0.2">
      <c r="A1055" s="73">
        <f t="shared" si="19"/>
        <v>609542</v>
      </c>
      <c r="B1055" s="74">
        <v>5</v>
      </c>
      <c r="C1055" s="74">
        <v>24</v>
      </c>
      <c r="D1055" s="74">
        <v>24</v>
      </c>
      <c r="E1055" s="74" t="s">
        <v>1111</v>
      </c>
      <c r="H1055" s="73">
        <f>IF('Раздел 5'!P27&gt;='Раздел 5'!P33,0,1)</f>
        <v>0</v>
      </c>
    </row>
    <row r="1056" spans="1:8" s="73" customFormat="1" ht="13.5" customHeight="1" x14ac:dyDescent="0.2">
      <c r="A1056" s="73">
        <f t="shared" si="19"/>
        <v>609542</v>
      </c>
      <c r="B1056" s="74">
        <v>5</v>
      </c>
      <c r="C1056" s="74">
        <v>25</v>
      </c>
      <c r="D1056" s="74">
        <v>25</v>
      </c>
      <c r="E1056" s="74" t="s">
        <v>1112</v>
      </c>
      <c r="H1056" s="73">
        <f>IF('Раздел 5'!P34&gt;='Раздел 5'!P36,0,1)</f>
        <v>0</v>
      </c>
    </row>
    <row r="1057" spans="1:8" s="73" customFormat="1" ht="13.5" customHeight="1" x14ac:dyDescent="0.2">
      <c r="A1057" s="73">
        <f t="shared" si="19"/>
        <v>609542</v>
      </c>
      <c r="B1057" s="74">
        <v>5</v>
      </c>
      <c r="C1057" s="74">
        <v>26</v>
      </c>
      <c r="D1057" s="74">
        <v>26</v>
      </c>
      <c r="E1057" s="74" t="s">
        <v>1113</v>
      </c>
      <c r="H1057" s="73">
        <f>IF('Раздел 5'!P34&gt;='Раздел 5'!P37,0,1)</f>
        <v>0</v>
      </c>
    </row>
    <row r="1058" spans="1:8" s="73" customFormat="1" ht="13.5" customHeight="1" x14ac:dyDescent="0.2">
      <c r="A1058" s="73">
        <f t="shared" si="19"/>
        <v>609542</v>
      </c>
      <c r="B1058" s="74">
        <v>5</v>
      </c>
      <c r="C1058" s="74">
        <v>27</v>
      </c>
      <c r="D1058" s="74">
        <v>27</v>
      </c>
      <c r="E1058" s="74" t="s">
        <v>563</v>
      </c>
      <c r="H1058" s="73">
        <f>IF('Раздел 5'!P62&gt;='Раздел 5'!P63,0,1)</f>
        <v>0</v>
      </c>
    </row>
    <row r="1059" spans="1:8" s="73" customFormat="1" ht="13.5" customHeight="1" x14ac:dyDescent="0.2">
      <c r="A1059" s="73">
        <f t="shared" si="19"/>
        <v>609542</v>
      </c>
      <c r="B1059" s="74">
        <v>5</v>
      </c>
      <c r="C1059" s="74">
        <v>28</v>
      </c>
      <c r="D1059" s="74">
        <v>28</v>
      </c>
      <c r="E1059" s="74" t="s">
        <v>564</v>
      </c>
      <c r="H1059" s="73">
        <f>IF('Раздел 5'!P72&gt;='Раздел 5'!P76,0,1)</f>
        <v>0</v>
      </c>
    </row>
    <row r="1060" spans="1:8" s="73" customFormat="1" ht="13.5" customHeight="1" x14ac:dyDescent="0.2">
      <c r="A1060" s="73">
        <f t="shared" si="19"/>
        <v>609542</v>
      </c>
      <c r="B1060" s="74">
        <v>5</v>
      </c>
      <c r="C1060" s="74">
        <v>29</v>
      </c>
      <c r="D1060" s="74">
        <v>29</v>
      </c>
      <c r="E1060" s="74" t="s">
        <v>565</v>
      </c>
      <c r="H1060" s="73">
        <f>IF('Раздел 5'!P78&gt;='Раздел 5'!P79,0,1)</f>
        <v>0</v>
      </c>
    </row>
    <row r="1061" spans="1:8" s="73" customFormat="1" ht="13.5" customHeight="1" x14ac:dyDescent="0.2">
      <c r="A1061" s="73">
        <f t="shared" si="19"/>
        <v>609542</v>
      </c>
      <c r="B1061" s="74">
        <v>5</v>
      </c>
      <c r="C1061" s="74">
        <v>30</v>
      </c>
      <c r="D1061" s="74">
        <v>30</v>
      </c>
      <c r="E1061" s="74" t="s">
        <v>566</v>
      </c>
      <c r="H1061" s="73">
        <f>IF('Раздел 5'!P80&gt;='Раздел 5'!P81,0,1)</f>
        <v>0</v>
      </c>
    </row>
    <row r="1062" spans="1:8" s="73" customFormat="1" ht="13.5" customHeight="1" x14ac:dyDescent="0.2">
      <c r="A1062" s="73">
        <f t="shared" si="19"/>
        <v>609542</v>
      </c>
      <c r="B1062" s="74">
        <v>5</v>
      </c>
      <c r="C1062" s="74">
        <v>30</v>
      </c>
      <c r="D1062" s="74">
        <v>30</v>
      </c>
      <c r="E1062" s="74" t="s">
        <v>567</v>
      </c>
      <c r="H1062" s="73">
        <f>IF('Раздел 5'!P58&gt;='Раздел 5'!P59,0,1)</f>
        <v>0</v>
      </c>
    </row>
    <row r="1063" spans="1:8" x14ac:dyDescent="0.2">
      <c r="A1063" s="50">
        <f t="shared" ref="A1063:A1085" si="20">P_3</f>
        <v>609542</v>
      </c>
      <c r="B1063" s="50">
        <v>6</v>
      </c>
      <c r="C1063" s="50">
        <v>0</v>
      </c>
      <c r="D1063" s="50">
        <v>0</v>
      </c>
      <c r="E1063" s="50" t="str">
        <f>CONCATENATE("Количество ошибок в разделе 6: ",H1063)</f>
        <v>Количество ошибок в разделе 6: 0</v>
      </c>
      <c r="F1063" s="50"/>
      <c r="G1063" s="50"/>
      <c r="H1063" s="51">
        <f>SUM(H1064:H1075)</f>
        <v>0</v>
      </c>
    </row>
    <row r="1064" spans="1:8" x14ac:dyDescent="0.2">
      <c r="A1064">
        <f t="shared" si="20"/>
        <v>609542</v>
      </c>
      <c r="B1064" s="32">
        <v>6</v>
      </c>
      <c r="C1064" s="32">
        <v>1</v>
      </c>
      <c r="D1064" s="32">
        <v>1</v>
      </c>
      <c r="E1064" s="32" t="s">
        <v>515</v>
      </c>
      <c r="H1064">
        <f>IF('Раздел 6'!P22&gt;='Раздел 6'!P23,0,1)</f>
        <v>0</v>
      </c>
    </row>
    <row r="1065" spans="1:8" x14ac:dyDescent="0.2">
      <c r="A1065">
        <f t="shared" si="20"/>
        <v>609542</v>
      </c>
      <c r="B1065" s="32">
        <v>6</v>
      </c>
      <c r="C1065" s="32">
        <v>2</v>
      </c>
      <c r="D1065" s="32">
        <v>2</v>
      </c>
      <c r="E1065" s="32" t="s">
        <v>516</v>
      </c>
      <c r="H1065">
        <f>IF('Раздел 6'!P22&gt;='Раздел 6'!P24,0,1)</f>
        <v>0</v>
      </c>
    </row>
    <row r="1066" spans="1:8" x14ac:dyDescent="0.2">
      <c r="A1066">
        <f t="shared" si="20"/>
        <v>609542</v>
      </c>
      <c r="B1066" s="32">
        <v>6</v>
      </c>
      <c r="C1066" s="32">
        <v>3</v>
      </c>
      <c r="D1066" s="32">
        <v>3</v>
      </c>
      <c r="E1066" s="32" t="s">
        <v>517</v>
      </c>
      <c r="H1066">
        <f>IF('Раздел 6'!P22&gt;='Раздел 6'!P25,0,1)</f>
        <v>0</v>
      </c>
    </row>
    <row r="1067" spans="1:8" x14ac:dyDescent="0.2">
      <c r="A1067">
        <f t="shared" si="20"/>
        <v>609542</v>
      </c>
      <c r="B1067" s="32">
        <v>6</v>
      </c>
      <c r="C1067" s="32">
        <v>4</v>
      </c>
      <c r="D1067" s="32">
        <v>4</v>
      </c>
      <c r="E1067" s="32" t="s">
        <v>518</v>
      </c>
      <c r="H1067">
        <f>IF('Раздел 6'!P22=SUM('Раздел 6'!P23:P25),0,1)</f>
        <v>0</v>
      </c>
    </row>
    <row r="1068" spans="1:8" x14ac:dyDescent="0.2">
      <c r="A1068">
        <f t="shared" si="20"/>
        <v>609542</v>
      </c>
      <c r="B1068" s="32">
        <v>6</v>
      </c>
      <c r="C1068" s="32">
        <v>5</v>
      </c>
      <c r="D1068" s="32">
        <v>5</v>
      </c>
      <c r="E1068" s="32" t="s">
        <v>1114</v>
      </c>
      <c r="H1068">
        <f>IF('Раздел 6'!P26=SUM('Раздел 6'!P27:P30),0,1)</f>
        <v>0</v>
      </c>
    </row>
    <row r="1069" spans="1:8" x14ac:dyDescent="0.2">
      <c r="A1069">
        <f t="shared" si="20"/>
        <v>609542</v>
      </c>
      <c r="B1069" s="32">
        <v>6</v>
      </c>
      <c r="C1069" s="32">
        <v>6</v>
      </c>
      <c r="D1069" s="32">
        <v>6</v>
      </c>
      <c r="E1069" s="32" t="s">
        <v>1115</v>
      </c>
      <c r="H1069">
        <f>IF('Раздел 6'!P31=SUM('Раздел 6'!P32:P34),0,1)</f>
        <v>0</v>
      </c>
    </row>
    <row r="1070" spans="1:8" x14ac:dyDescent="0.2">
      <c r="A1070">
        <f t="shared" si="20"/>
        <v>609542</v>
      </c>
      <c r="B1070" s="32">
        <v>6</v>
      </c>
      <c r="C1070" s="32">
        <v>7</v>
      </c>
      <c r="D1070" s="32">
        <v>7</v>
      </c>
      <c r="E1070" s="32" t="s">
        <v>1317</v>
      </c>
      <c r="H1070">
        <f>IF('Раздел 6'!P35&gt;='Раздел 6'!P36,0,1)</f>
        <v>0</v>
      </c>
    </row>
    <row r="1071" spans="1:8" x14ac:dyDescent="0.2">
      <c r="A1071">
        <f t="shared" si="20"/>
        <v>609542</v>
      </c>
      <c r="B1071" s="32">
        <v>6</v>
      </c>
      <c r="C1071" s="32">
        <v>8</v>
      </c>
      <c r="D1071" s="32">
        <v>8</v>
      </c>
      <c r="E1071" s="32" t="s">
        <v>1318</v>
      </c>
      <c r="H1071">
        <f>IF('Раздел 6'!P35&gt;='Раздел 6'!P37,0,1)</f>
        <v>0</v>
      </c>
    </row>
    <row r="1072" spans="1:8" x14ac:dyDescent="0.2">
      <c r="A1072">
        <f t="shared" si="20"/>
        <v>609542</v>
      </c>
      <c r="B1072" s="32">
        <v>6</v>
      </c>
      <c r="C1072" s="32">
        <v>9</v>
      </c>
      <c r="D1072" s="32">
        <v>9</v>
      </c>
      <c r="E1072" s="32" t="s">
        <v>630</v>
      </c>
      <c r="H1072">
        <f>IF('Раздел 6'!P35&gt;='Раздел 6'!P38,0,1)</f>
        <v>0</v>
      </c>
    </row>
    <row r="1073" spans="1:8" x14ac:dyDescent="0.2">
      <c r="A1073">
        <f t="shared" si="20"/>
        <v>609542</v>
      </c>
      <c r="B1073" s="32">
        <v>6</v>
      </c>
      <c r="C1073" s="32">
        <v>10</v>
      </c>
      <c r="D1073" s="32">
        <v>10</v>
      </c>
      <c r="E1073" s="32" t="s">
        <v>1116</v>
      </c>
      <c r="H1073">
        <f>IF('Раздел 6'!P35&gt;='Раздел 6'!P39,0,1)</f>
        <v>0</v>
      </c>
    </row>
    <row r="1074" spans="1:8" x14ac:dyDescent="0.2">
      <c r="A1074">
        <f t="shared" si="20"/>
        <v>609542</v>
      </c>
      <c r="B1074" s="32">
        <v>6</v>
      </c>
      <c r="C1074" s="32">
        <v>11</v>
      </c>
      <c r="D1074" s="32">
        <v>11</v>
      </c>
      <c r="E1074" s="32" t="s">
        <v>1117</v>
      </c>
      <c r="H1074">
        <f>IF('Раздел 6'!P35&gt;='Раздел 6'!P40,0,1)</f>
        <v>0</v>
      </c>
    </row>
    <row r="1075" spans="1:8" x14ac:dyDescent="0.2">
      <c r="A1075">
        <f t="shared" si="20"/>
        <v>609542</v>
      </c>
      <c r="B1075" s="32">
        <v>6</v>
      </c>
      <c r="C1075" s="32">
        <v>12</v>
      </c>
      <c r="D1075" s="32">
        <v>12</v>
      </c>
      <c r="E1075" s="32" t="s">
        <v>1118</v>
      </c>
      <c r="H1075">
        <f>IF('Раздел 6'!P35&gt;='Раздел 6'!P41,0,1)</f>
        <v>0</v>
      </c>
    </row>
    <row r="1076" spans="1:8" x14ac:dyDescent="0.2">
      <c r="A1076" s="50">
        <f>P_3</f>
        <v>609542</v>
      </c>
      <c r="B1076" s="50">
        <v>7</v>
      </c>
      <c r="C1076" s="50">
        <v>0</v>
      </c>
      <c r="D1076" s="50">
        <v>0</v>
      </c>
      <c r="E1076" s="50" t="str">
        <f>CONCATENATE("Межраздельный контроль - количество ошибок: ",H1076)</f>
        <v>Межраздельный контроль - количество ошибок: 1</v>
      </c>
      <c r="F1076" s="50"/>
      <c r="G1076" s="50"/>
      <c r="H1076" s="51">
        <f>SUM(H1077:H1085)</f>
        <v>1</v>
      </c>
    </row>
    <row r="1077" spans="1:8" x14ac:dyDescent="0.2">
      <c r="A1077">
        <f t="shared" si="20"/>
        <v>609542</v>
      </c>
      <c r="B1077" s="32">
        <v>7</v>
      </c>
      <c r="C1077" s="32">
        <v>1</v>
      </c>
      <c r="D1077" s="32">
        <v>1</v>
      </c>
      <c r="E1077" s="32" t="s">
        <v>109</v>
      </c>
      <c r="H1077">
        <f>IF('Раздел 2'!U27-'Раздел 2'!U28+'Раздел 2'!U29&gt;='Раздел 3'!P21,0,1)</f>
        <v>0</v>
      </c>
    </row>
    <row r="1078" spans="1:8" x14ac:dyDescent="0.2">
      <c r="A1078">
        <f t="shared" si="20"/>
        <v>609542</v>
      </c>
      <c r="B1078" s="32">
        <v>7</v>
      </c>
      <c r="C1078" s="32">
        <v>2</v>
      </c>
      <c r="D1078" s="32">
        <v>2</v>
      </c>
      <c r="E1078" s="32" t="s">
        <v>625</v>
      </c>
      <c r="H1078">
        <f>IF(SUM('Раздел 2'!V27:X27)-SUM('Раздел 2'!V28:X28)+SUM('Раздел 2'!V29:X29)&gt;='Раздел 3'!P23,0,1)</f>
        <v>0</v>
      </c>
    </row>
    <row r="1079" spans="1:8" x14ac:dyDescent="0.2">
      <c r="A1079">
        <f t="shared" si="20"/>
        <v>609542</v>
      </c>
      <c r="B1079" s="32">
        <v>7</v>
      </c>
      <c r="C1079" s="32">
        <v>3</v>
      </c>
      <c r="D1079" s="32">
        <v>3</v>
      </c>
      <c r="E1079" s="32" t="s">
        <v>626</v>
      </c>
      <c r="H1079">
        <f>IF('Раздел 2'!V27-'Раздел 2'!V28+'Раздел 2'!V29&gt;='Раздел 3'!P24,0,1)</f>
        <v>0</v>
      </c>
    </row>
    <row r="1080" spans="1:8" x14ac:dyDescent="0.2">
      <c r="A1080">
        <f t="shared" si="20"/>
        <v>609542</v>
      </c>
      <c r="B1080" s="32">
        <v>7</v>
      </c>
      <c r="C1080" s="32">
        <v>4</v>
      </c>
      <c r="D1080" s="32">
        <v>4</v>
      </c>
      <c r="E1080" s="32" t="s">
        <v>627</v>
      </c>
      <c r="H1080">
        <f>IF('Раздел 2'!W27-'Раздел 2'!W28+'Раздел 2'!W29&gt;='Раздел 3'!P25,0,1)</f>
        <v>0</v>
      </c>
    </row>
    <row r="1081" spans="1:8" x14ac:dyDescent="0.2">
      <c r="A1081">
        <f t="shared" si="20"/>
        <v>609542</v>
      </c>
      <c r="B1081" s="32">
        <v>7</v>
      </c>
      <c r="C1081" s="32">
        <v>5</v>
      </c>
      <c r="D1081" s="32">
        <v>5</v>
      </c>
      <c r="E1081" s="32" t="s">
        <v>628</v>
      </c>
      <c r="H1081">
        <f>IF('Раздел 2'!Y27-'Раздел 2'!Y28+'Раздел 2'!Y29&gt;='Раздел 3'!P26,0,1)</f>
        <v>0</v>
      </c>
    </row>
    <row r="1082" spans="1:8" x14ac:dyDescent="0.2">
      <c r="A1082">
        <f t="shared" si="20"/>
        <v>609542</v>
      </c>
      <c r="B1082" s="32">
        <v>7</v>
      </c>
      <c r="C1082" s="32">
        <v>6</v>
      </c>
      <c r="D1082" s="32">
        <v>6</v>
      </c>
      <c r="E1082" s="32" t="s">
        <v>629</v>
      </c>
      <c r="H1082">
        <f>IF('Раздел 2'!Z27-'Раздел 2'!Z28+'Раздел 2'!Z29&gt;='Раздел 3'!P28,0,1)</f>
        <v>0</v>
      </c>
    </row>
    <row r="1083" spans="1:8" x14ac:dyDescent="0.2">
      <c r="A1083">
        <f t="shared" si="20"/>
        <v>609542</v>
      </c>
      <c r="B1083" s="32">
        <v>7</v>
      </c>
      <c r="C1083" s="32">
        <v>7</v>
      </c>
      <c r="D1083" s="32">
        <v>7</v>
      </c>
      <c r="E1083" s="32" t="s">
        <v>570</v>
      </c>
      <c r="H1083">
        <f>IF('Раздел 1'!P60='Раздел 2'!P59-'Раздел 2'!R59,0,1)</f>
        <v>0</v>
      </c>
    </row>
    <row r="1084" spans="1:8" x14ac:dyDescent="0.2">
      <c r="A1084">
        <f t="shared" si="20"/>
        <v>609542</v>
      </c>
      <c r="B1084" s="32">
        <v>7</v>
      </c>
      <c r="C1084" s="32">
        <v>8</v>
      </c>
      <c r="D1084" s="32">
        <v>8</v>
      </c>
      <c r="E1084" s="32" t="s">
        <v>568</v>
      </c>
      <c r="H1084">
        <f>IF('Раздел 3'!P54&gt;='Раздел 1'!P33,0,1)</f>
        <v>1</v>
      </c>
    </row>
    <row r="1085" spans="1:8" x14ac:dyDescent="0.2">
      <c r="A1085">
        <f t="shared" si="20"/>
        <v>609542</v>
      </c>
      <c r="B1085" s="32">
        <v>7</v>
      </c>
      <c r="C1085" s="32">
        <v>9</v>
      </c>
      <c r="D1085" s="32">
        <v>9</v>
      </c>
      <c r="E1085" s="32" t="s">
        <v>569</v>
      </c>
      <c r="H1085">
        <f>IF('Раздел 2'!T59&gt;='Раздел 3'!P54,0,1)</f>
        <v>0</v>
      </c>
    </row>
    <row r="1091" spans="1:1" x14ac:dyDescent="0.2">
      <c r="A1091" t="s">
        <v>701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27</vt:i4>
      </vt:variant>
    </vt:vector>
  </HeadingPairs>
  <TitlesOfParts>
    <vt:vector size="36" baseType="lpstr">
      <vt:lpstr>Титульный лист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Флак</vt:lpstr>
      <vt:lpstr>Spravochnik</vt:lpstr>
      <vt:lpstr>Data_Adr</vt:lpstr>
      <vt:lpstr>data_r_1</vt:lpstr>
      <vt:lpstr>data_r_2</vt:lpstr>
      <vt:lpstr>data_r_3</vt:lpstr>
      <vt:lpstr>data_r_4</vt:lpstr>
      <vt:lpstr>data_r_5</vt:lpstr>
      <vt:lpstr>data_r_6</vt:lpstr>
      <vt:lpstr>P_1</vt:lpstr>
      <vt:lpstr>P_2</vt:lpstr>
      <vt:lpstr>P_3</vt:lpstr>
      <vt:lpstr>P_4</vt:lpstr>
      <vt:lpstr>P_5</vt:lpstr>
      <vt:lpstr>P_6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T_Check</vt:lpstr>
      <vt:lpstr>Verificationcheck</vt:lpstr>
      <vt:lpstr>Year</vt:lpstr>
    </vt:vector>
  </TitlesOfParts>
  <Company>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Ермоленко Елена Тихоновна</dc:creator>
  <cp:lastModifiedBy>Петращук Яна Владимировна</cp:lastModifiedBy>
  <cp:lastPrinted>2018-12-24T10:54:37Z</cp:lastPrinted>
  <dcterms:created xsi:type="dcterms:W3CDTF">2009-10-05T09:32:20Z</dcterms:created>
  <dcterms:modified xsi:type="dcterms:W3CDTF">2020-08-24T07:45:38Z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16.01.002.57.26.364</vt:lpwstr>
  </property>
</Properties>
</file>